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63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Area" localSheetId="0">'bilanca'!$A$1:$G$27</definedName>
    <definedName name="_xlnm.Print_Area" localSheetId="4">'posebni dio'!$A$1:$E$121</definedName>
    <definedName name="_xlnm.Print_Area" localSheetId="1">'prihodi'!$A$1:$H$44</definedName>
    <definedName name="_xlnm.Print_Area" localSheetId="3">'račun financiranja'!$A$1:$H$51</definedName>
    <definedName name="_xlnm.Print_Area" localSheetId="2">'rashodi-opći dio'!$A$1:$H$72</definedName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</definedNames>
  <calcPr fullCalcOnLoad="1"/>
</workbook>
</file>

<file path=xl/sharedStrings.xml><?xml version="1.0" encoding="utf-8"?>
<sst xmlns="http://schemas.openxmlformats.org/spreadsheetml/2006/main" count="398" uniqueCount="196">
  <si>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</si>
  <si>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</si>
  <si>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</si>
  <si>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</si>
  <si>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</si>
  <si>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</si>
  <si>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</si>
  <si>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</si>
  <si>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</si>
  <si>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</si>
  <si>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</si>
  <si>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</si>
  <si>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</si>
  <si>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</si>
  <si>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</si>
  <si>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</si>
  <si>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</si>
  <si>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</si>
  <si>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</si>
  <si>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</si>
  <si>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</si>
  <si>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</si>
  <si>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</si>
  <si>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</si>
  <si>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</si>
  <si>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</si>
  <si>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</si>
  <si>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</si>
  <si>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</si>
  <si>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</si>
  <si>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</si>
  <si>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</si>
  <si>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</si>
  <si>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</si>
  <si>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</si>
  <si>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</si>
  <si>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</si>
  <si>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</si>
  <si>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</si>
  <si>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</si>
  <si>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</si>
  <si>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</si>
  <si>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</si>
  <si>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</si>
  <si>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</si>
  <si>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</si>
  <si>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</si>
  <si>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</si>
  <si>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</si>
  <si>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</si>
  <si>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</si>
  <si>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</si>
  <si>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</si>
  <si>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</si>
  <si>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</si>
  <si>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</si>
  <si>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</si>
  <si>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</si>
  <si>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</si>
  <si>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 xml:space="preserve">ADMINISTRACIJA I UPRAVLJANJE  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</si>
  <si>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</si>
  <si>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</si>
  <si>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</si>
  <si>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</si>
  <si>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</si>
  <si>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</si>
  <si>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</si>
  <si>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</si>
  <si>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</si>
  <si>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</si>
  <si>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</si>
  <si>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</si>
  <si>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</si>
  <si>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</si>
  <si>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DANI ZAJMOVI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</si>
  <si>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</si>
  <si>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</si>
  <si>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</si>
  <si>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</si>
  <si>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</si>
  <si>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</si>
  <si>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</si>
  <si>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</si>
  <si>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</si>
  <si>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</si>
  <si>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</si>
  <si>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</si>
  <si>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</si>
  <si>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</si>
  <si>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</si>
  <si>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</si>
  <si>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</si>
  <si>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</si>
  <si>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</si>
  <si>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</si>
  <si>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</si>
  <si>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</si>
  <si>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</si>
  <si>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</si>
  <si>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</si>
  <si>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Ostali rashodi</t>
  </si>
  <si>
    <t>Kazne, penali i naknade štete</t>
  </si>
  <si>
    <t>Oprema za održavanje i zaštitu</t>
  </si>
  <si>
    <t>Ulaganja u računalne programe</t>
  </si>
  <si>
    <t>Ostale naknade troškova zaposlenima</t>
  </si>
  <si>
    <t>Naknada za korištenje nefinancijske imovine</t>
  </si>
  <si>
    <t>ADMINISTRATIVNO UPRAVLJANJE, OPREMANJE I KONTROLA DRŽAVNE IMOVINE</t>
  </si>
  <si>
    <t>Kazne, upravne mjere i ostali prihodi</t>
  </si>
  <si>
    <t>Ostali prihodi</t>
  </si>
  <si>
    <t>Kamate za primljene kredite i zajmove od kreditnih i ostalih financijskih institucija u javnom sektoru</t>
  </si>
  <si>
    <t>Plaće u naravi</t>
  </si>
  <si>
    <t>Kamate za primljene kredite i zajmmove od kreditnih i ostalih financijskih institucija u javnom sektoru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</si>
  <si>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</si>
  <si>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</si>
  <si>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</si>
  <si>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</si>
  <si>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</si>
  <si>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Primici (povrati) glavnice zajmova danih trgovačkim društvima u javnom sektoru</t>
  </si>
  <si>
    <t>Izdaci za dane zajmove trgovačkim društvima u javnom sektoru</t>
  </si>
  <si>
    <t>Dani zajmovi tuzemnim trgovačkim društvima  u javnom sektoru</t>
  </si>
  <si>
    <t>Ugovorene kazne i ostale naknade šteta</t>
  </si>
  <si>
    <t>Dionice i udjeli u glavnici trgovačkih društava u javnom sektoru</t>
  </si>
  <si>
    <t>Primljeni krediti i zajmovi od kreditnih i ostalih financijskih institucija izvan javnog sektora</t>
  </si>
  <si>
    <t>Otplata glavnice primljenih kredita od kreditnih institucija u javnom sektoru</t>
  </si>
  <si>
    <t>Dionice i udjeli u glavnici tuzemnih kreditnih i ostalih financijskih institucija  izvan javnog sektora</t>
  </si>
  <si>
    <t>Rashodi za nabavu neproizvedene dugotrajne imovine</t>
  </si>
  <si>
    <t>Nematerijalna imovina</t>
  </si>
  <si>
    <t>Licence</t>
  </si>
  <si>
    <t>Ugovorne kazne i ostale naknade štete</t>
  </si>
  <si>
    <t>Izdaci za dionice i udjele u glavnici</t>
  </si>
  <si>
    <t>DIONICE I UDJELI U GLAVNICI</t>
  </si>
  <si>
    <t>A1004</t>
  </si>
  <si>
    <t>Primici (povrati) glavnice zajmova danih trgovačkim društvima i obrtnicima izvan javnog sektora</t>
  </si>
  <si>
    <t>Povrat zajmova danih tuzemnim trgovačkim društvima izvan javnog sektora</t>
  </si>
  <si>
    <t>Kazne i upravne mjere</t>
  </si>
  <si>
    <t>Kazne i druge mjere u kaznenom postupku</t>
  </si>
  <si>
    <t>BROJČANA OZNAKA I NAZIV</t>
  </si>
  <si>
    <t>INDEKS</t>
  </si>
  <si>
    <t>5=4/2*100</t>
  </si>
  <si>
    <t>6=4/3*100</t>
  </si>
  <si>
    <t>4=3/2*100</t>
  </si>
  <si>
    <t>1</t>
  </si>
  <si>
    <t>-</t>
  </si>
  <si>
    <t>Primici od prodaje dionica i udjela u glavnici trgovačkih društava u javnom sektoru</t>
  </si>
  <si>
    <t>Kamate za primljene zajmove od trgovačkih društava u javnom sektoru</t>
  </si>
  <si>
    <t>Otplata glavnice primljenih kredita i zajmova od kreditnih i ostalih financijskih institucija u javnom sektoru</t>
  </si>
  <si>
    <t>CENTAR ZA RESTRUKTURIRANJE I PRODAJU</t>
  </si>
  <si>
    <t>Upravne i administrativne pristojbe</t>
  </si>
  <si>
    <t>Ostale pristojbe i naknade</t>
  </si>
  <si>
    <t>Materijal i dijelovi za tekuće i investicijsko održavanje</t>
  </si>
  <si>
    <t>Zdravstvene i veterinarske usluge</t>
  </si>
  <si>
    <t>Naknade troškova osobama izvan radnog odnosa</t>
  </si>
  <si>
    <t>Troškovi sudskih postupaka</t>
  </si>
  <si>
    <t>Komunikacijska oprema</t>
  </si>
  <si>
    <t>Uređaji, strojevi i oprema za ostale namjene</t>
  </si>
  <si>
    <t>Nematerijalna proizvedena imovina</t>
  </si>
  <si>
    <t>Prihodi od kamata na dane zajmove trgovačkim društvima i obrtnicima izvan javnog sektora</t>
  </si>
  <si>
    <t>Primljeni krediti i zajmovi od kreditnih i ostalih financijskih institucija u javnom sektoru</t>
  </si>
  <si>
    <t>Primljeni krediti kreditnih instiucija u javnom sektoru</t>
  </si>
  <si>
    <t>Primljeni zajmovi od trgovačkih društava u javnom sektoru</t>
  </si>
  <si>
    <t>Otplata glavnice primljenih zajmova od trgovačkih društava u javnom sektoru</t>
  </si>
  <si>
    <t>PRIJENOS DEPOZITA U SLJEDEĆE RAZDOBLJE</t>
  </si>
  <si>
    <t>Otplata glavnice primljenih zajmova od drugih razina vlasti</t>
  </si>
  <si>
    <t>Otplata glavnice primljenih zajmova od državnog proračuna</t>
  </si>
  <si>
    <t>Izdaci za depozite i jamčevne pologe</t>
  </si>
  <si>
    <t>Izdaci za depozite u kreditnim i ostalim financijskim institucijama - tuzemni</t>
  </si>
  <si>
    <t>Prijevozna sredstva</t>
  </si>
  <si>
    <t>Primici od povrata depozita i jamčevnih pologa</t>
  </si>
  <si>
    <t>Prihodi od prodaje postrojenja i opreme</t>
  </si>
  <si>
    <t>Prihodi od prodaje prijevoznih sredstava</t>
  </si>
  <si>
    <t>Prijevozna sredstva u cestovnom prometu</t>
  </si>
  <si>
    <t>Povrat zajmova danih drugim razinama vlasti</t>
  </si>
  <si>
    <t>Povrat zajmova danih državnom proračunu</t>
  </si>
  <si>
    <t>Naknade za rad predstavničkih i izvršnih tijela, povjerenstava i slično</t>
  </si>
  <si>
    <t>Članarine i norme</t>
  </si>
  <si>
    <t>Primljeni povrati glavnica danih zajmova i depozita</t>
  </si>
  <si>
    <t>Povrat zajmova danih trgovačkim društvima u javnom sektoru</t>
  </si>
  <si>
    <t>Primici od prodaje dionica i udjela u glavnici kreditnih i ostalih financijskih institucija izvan javnog sektora</t>
  </si>
  <si>
    <t>Primljeni krediti od tuzemnih kreditnih institucija izvan javnog sektora</t>
  </si>
  <si>
    <t>Izdaci za dane zajmove i depozite</t>
  </si>
  <si>
    <t>Primici od povrata depozita od kreditnih i ostalih financijskih institucija - tuzemni</t>
  </si>
  <si>
    <t>PRIJENOS DEPOZITA IZ RANIJE GODINE</t>
  </si>
  <si>
    <t>UKUPNI RASHODI</t>
  </si>
  <si>
    <t>UKUPNI PRIHODI</t>
  </si>
  <si>
    <t>A500000</t>
  </si>
  <si>
    <t>K500000</t>
  </si>
  <si>
    <t>A500003</t>
  </si>
  <si>
    <t>IZVRŠENJE             2021.</t>
  </si>
  <si>
    <t>IZVRŠENJE FINANCIJSKOG PLANA CENTRA ZA RESTRUKTURIRANJE I PRODAJU ZA              2022. GODINU</t>
  </si>
  <si>
    <t>IZVORNI PLAN 2022.</t>
  </si>
  <si>
    <t>IZVRŠENJE             2022.</t>
  </si>
  <si>
    <t>IZVRŠENJE            2021.</t>
  </si>
  <si>
    <t>IZVORNI    PLAN 2022.</t>
  </si>
  <si>
    <t>Primici od prodaje vrijednosnih papira iz portfelja</t>
  </si>
  <si>
    <t>Primici za obveznice</t>
  </si>
  <si>
    <t>Obveznice - inozemne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</si>
</sst>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#,##0.0"/>
    <numFmt numFmtId="174" formatCode="_-* #,##0.00\ [$kn-41A]_-;\-* #,##0.00\ [$kn-41A]_-;_-* &quot;-&quot;??\ [$kn-41A]_-;_-@_-"/>
    <numFmt numFmtId="175" formatCode="#,##0.00\ _k_n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8"/>
      <color indexed="8"/>
      <name val="MS Sans Serif"/>
      <family val="2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1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3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0" fontId="10" fillId="0" borderId="12" xfId="0" applyFont="1" applyBorder="1" applyAlignment="1" quotePrefix="1">
      <alignment horizontal="left"/>
    </xf>
    <xf numFmtId="4" fontId="10" fillId="0" borderId="12" xfId="0" applyNumberFormat="1" applyFont="1" applyBorder="1" applyAlignment="1">
      <alignment horizontal="right"/>
    </xf>
    <xf numFmtId="3" fontId="10" fillId="0" borderId="11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vertical="center"/>
      <protection/>
    </xf>
    <xf numFmtId="3" fontId="13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13" fillId="0" borderId="12" xfId="0" applyFont="1" applyBorder="1" applyAlignment="1" quotePrefix="1">
      <alignment horizontal="left" vertical="center" wrapText="1"/>
    </xf>
    <xf numFmtId="0" fontId="13" fillId="0" borderId="12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3" fillId="33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 quotePrefix="1">
      <alignment horizontal="left"/>
      <protection/>
    </xf>
    <xf numFmtId="3" fontId="13" fillId="0" borderId="13" xfId="0" applyNumberFormat="1" applyFont="1" applyFill="1" applyBorder="1" applyAlignment="1" applyProtection="1">
      <alignment horizontal="right"/>
      <protection/>
    </xf>
    <xf numFmtId="4" fontId="13" fillId="0" borderId="13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13" fillId="0" borderId="0" xfId="0" applyFont="1" applyBorder="1" applyAlignment="1" quotePrefix="1">
      <alignment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14" fillId="0" borderId="0" xfId="0" applyFont="1" applyAlignment="1" quotePrefix="1">
      <alignment horizontal="left" vertical="center" wrapText="1"/>
    </xf>
    <xf numFmtId="0" fontId="13" fillId="0" borderId="0" xfId="0" applyFont="1" applyAlignment="1" quotePrefix="1">
      <alignment horizontal="left" vertical="center" wrapText="1"/>
    </xf>
    <xf numFmtId="0" fontId="13" fillId="0" borderId="14" xfId="0" applyFont="1" applyBorder="1" applyAlignment="1" quotePrefix="1">
      <alignment horizontal="left" vertical="center" wrapText="1"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4" fontId="13" fillId="0" borderId="12" xfId="60" applyNumberFormat="1" applyFont="1" applyFill="1" applyBorder="1" applyAlignment="1">
      <alignment horizontal="right" vertical="center" wrapText="1"/>
      <protection/>
    </xf>
    <xf numFmtId="3" fontId="21" fillId="0" borderId="12" xfId="59" applyNumberFormat="1" applyFont="1" applyFill="1" applyBorder="1" applyAlignment="1">
      <alignment horizontal="center" vertical="center" wrapText="1"/>
      <protection/>
    </xf>
    <xf numFmtId="4" fontId="21" fillId="0" borderId="12" xfId="60" applyNumberFormat="1" applyFont="1" applyFill="1" applyBorder="1" applyAlignment="1">
      <alignment horizontal="right" vertical="center" wrapText="1"/>
      <protection/>
    </xf>
    <xf numFmtId="4" fontId="13" fillId="0" borderId="11" xfId="60" applyNumberFormat="1" applyFont="1" applyFill="1" applyBorder="1" applyAlignment="1">
      <alignment horizontal="right" vertical="center" wrapText="1"/>
      <protection/>
    </xf>
    <xf numFmtId="3" fontId="21" fillId="0" borderId="11" xfId="59" applyNumberFormat="1" applyFont="1" applyFill="1" applyBorder="1" applyAlignment="1">
      <alignment horizontal="center" vertical="center" wrapText="1"/>
      <protection/>
    </xf>
    <xf numFmtId="4" fontId="21" fillId="0" borderId="11" xfId="60" applyNumberFormat="1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2" fillId="0" borderId="12" xfId="0" applyNumberFormat="1" applyFont="1" applyFill="1" applyBorder="1" applyAlignment="1" applyProtection="1" quotePrefix="1">
      <alignment horizontal="left"/>
      <protection/>
    </xf>
    <xf numFmtId="0" fontId="22" fillId="0" borderId="15" xfId="0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 quotePrefix="1">
      <alignment horizontal="left" wrapText="1"/>
      <protection/>
    </xf>
    <xf numFmtId="0" fontId="22" fillId="0" borderId="15" xfId="0" applyFont="1" applyBorder="1" applyAlignment="1" quotePrefix="1">
      <alignment horizontal="center"/>
    </xf>
    <xf numFmtId="0" fontId="22" fillId="0" borderId="15" xfId="0" applyFont="1" applyBorder="1" applyAlignment="1" quotePrefix="1">
      <alignment horizontal="center" vertical="top"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7" fillId="0" borderId="0" xfId="0" applyFont="1" applyBorder="1" applyAlignment="1" quotePrefix="1">
      <alignment horizontal="left" vertical="top"/>
    </xf>
    <xf numFmtId="0" fontId="14" fillId="0" borderId="0" xfId="0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2" fontId="13" fillId="0" borderId="13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quotePrefix="1">
      <alignment horizontal="left"/>
    </xf>
    <xf numFmtId="3" fontId="15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quotePrefix="1">
      <alignment horizontal="left" wrapText="1"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4" fontId="13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Border="1" applyAlignment="1" quotePrefix="1">
      <alignment horizontal="left" vertical="top" wrapText="1"/>
    </xf>
    <xf numFmtId="0" fontId="13" fillId="0" borderId="0" xfId="0" applyFont="1" applyBorder="1" applyAlignment="1" quotePrefix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3" fontId="23" fillId="0" borderId="0" xfId="0" applyNumberFormat="1" applyFont="1" applyFill="1" applyBorder="1" applyAlignment="1" applyProtection="1">
      <alignment wrapText="1"/>
      <protection/>
    </xf>
    <xf numFmtId="2" fontId="23" fillId="0" borderId="0" xfId="0" applyNumberFormat="1" applyFont="1" applyFill="1" applyBorder="1" applyAlignment="1" applyProtection="1">
      <alignment wrapText="1"/>
      <protection/>
    </xf>
    <xf numFmtId="3" fontId="23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13" fillId="0" borderId="11" xfId="59" applyNumberFormat="1" applyFont="1" applyFill="1" applyBorder="1" applyAlignment="1">
      <alignment horizontal="center" vertical="center" wrapText="1"/>
      <protection/>
    </xf>
    <xf numFmtId="3" fontId="13" fillId="0" borderId="12" xfId="59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NumberFormat="1" applyFont="1" applyFill="1" applyBorder="1" applyAlignment="1" applyProtection="1">
      <alignment horizontal="left" vertical="justify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5" fillId="0" borderId="13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  <xf numFmtId="0" fontId="13" fillId="0" borderId="0" xfId="0" applyFont="1" applyAlignment="1" quotePrefix="1">
      <alignment horizontal="left" wrapText="1"/>
    </xf>
    <xf numFmtId="0" fontId="14" fillId="0" borderId="0" xfId="0" applyFont="1" applyAlignment="1" quotePrefix="1">
      <alignment horizontal="left" wrapText="1"/>
    </xf>
    <xf numFmtId="3" fontId="1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2" fontId="2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7" fillId="0" borderId="0" xfId="58" applyFont="1" applyFill="1" applyBorder="1" applyAlignment="1">
      <alignment horizontal="left" wrapText="1"/>
      <protection/>
    </xf>
    <xf numFmtId="0" fontId="13" fillId="0" borderId="0" xfId="0" applyFont="1" applyBorder="1" applyAlignment="1" quotePrefix="1">
      <alignment horizontal="left" vertical="top"/>
    </xf>
    <xf numFmtId="0" fontId="7" fillId="0" borderId="0" xfId="0" applyNumberFormat="1" applyFont="1" applyFill="1" applyBorder="1" applyAlignment="1" applyProtection="1" quotePrefix="1">
      <alignment horizontal="left" vertical="top"/>
      <protection/>
    </xf>
    <xf numFmtId="4" fontId="28" fillId="0" borderId="0" xfId="0" applyNumberFormat="1" applyFont="1" applyFill="1" applyBorder="1" applyAlignment="1" applyProtection="1">
      <alignment/>
      <protection/>
    </xf>
    <xf numFmtId="0" fontId="15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/>
      <protection/>
    </xf>
    <xf numFmtId="0" fontId="22" fillId="0" borderId="16" xfId="0" applyFont="1" applyBorder="1" applyAlignment="1" quotePrefix="1">
      <alignment horizontal="center"/>
    </xf>
    <xf numFmtId="3" fontId="62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3" fontId="13" fillId="0" borderId="0" xfId="42" applyFont="1" applyFill="1" applyBorder="1" applyAlignment="1" applyProtection="1">
      <alignment vertical="center" wrapText="1"/>
      <protection/>
    </xf>
    <xf numFmtId="43" fontId="7" fillId="0" borderId="0" xfId="42" applyFont="1" applyFill="1" applyBorder="1" applyAlignment="1" applyProtection="1">
      <alignment vertical="center" wrapText="1"/>
      <protection/>
    </xf>
    <xf numFmtId="4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left" wrapText="1"/>
    </xf>
    <xf numFmtId="172" fontId="27" fillId="0" borderId="0" xfId="0" applyNumberFormat="1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 quotePrefix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1" fillId="33" borderId="12" xfId="0" applyNumberFormat="1" applyFont="1" applyFill="1" applyBorder="1" applyAlignment="1" quotePrefix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172" fontId="13" fillId="33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 applyProtection="1">
      <alignment/>
      <protection/>
    </xf>
    <xf numFmtId="4" fontId="13" fillId="0" borderId="12" xfId="59" applyNumberFormat="1" applyFont="1" applyFill="1" applyBorder="1" applyAlignment="1">
      <alignment horizontal="center" vertical="center" wrapText="1"/>
      <protection/>
    </xf>
    <xf numFmtId="4" fontId="21" fillId="0" borderId="12" xfId="59" applyNumberFormat="1" applyFont="1" applyFill="1" applyBorder="1" applyAlignment="1">
      <alignment horizontal="center" vertical="center" wrapText="1"/>
      <protection/>
    </xf>
    <xf numFmtId="4" fontId="62" fillId="0" borderId="0" xfId="0" applyNumberFormat="1" applyFont="1" applyFill="1" applyBorder="1" applyAlignment="1" applyProtection="1">
      <alignment horizontal="right"/>
      <protection/>
    </xf>
    <xf numFmtId="4" fontId="13" fillId="0" borderId="11" xfId="59" applyNumberFormat="1" applyFont="1" applyFill="1" applyBorder="1" applyAlignment="1">
      <alignment horizontal="center" vertical="center" wrapText="1"/>
      <protection/>
    </xf>
    <xf numFmtId="4" fontId="21" fillId="0" borderId="11" xfId="59" applyNumberFormat="1" applyFont="1" applyFill="1" applyBorder="1" applyAlignment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wrapText="1"/>
      <protection/>
    </xf>
    <xf numFmtId="4" fontId="13" fillId="0" borderId="0" xfId="0" applyNumberFormat="1" applyFont="1" applyFill="1" applyBorder="1" applyAlignment="1" applyProtection="1">
      <alignment wrapText="1"/>
      <protection/>
    </xf>
    <xf numFmtId="4" fontId="21" fillId="0" borderId="12" xfId="59" applyNumberFormat="1" applyFont="1" applyFill="1" applyBorder="1" applyAlignment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5" xfId="58"/>
    <cellStyle name="Obično_Polugodišnji-sabor" xfId="59"/>
    <cellStyle name="Obično_prihodi 2005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G2"/>
    </sheetView>
  </sheetViews>
  <sheetFormatPr defaultColWidth="11.421875" defaultRowHeight="12.75"/>
  <cols>
    <col min="1" max="1" width="4.7109375" style="189" customWidth="1"/>
    <col min="2" max="2" width="55.57421875" style="2" customWidth="1"/>
    <col min="3" max="3" width="13.00390625" style="2" customWidth="1"/>
    <col min="4" max="4" width="13.28125" style="3" customWidth="1"/>
    <col min="5" max="5" width="15.7109375" style="3" customWidth="1"/>
    <col min="6" max="6" width="10.140625" style="2" customWidth="1"/>
    <col min="7" max="7" width="8.28125" style="2" customWidth="1"/>
    <col min="8" max="16384" width="11.421875" style="2" customWidth="1"/>
  </cols>
  <sheetData>
    <row r="1" spans="1:8" ht="22.5" customHeight="1">
      <c r="A1" s="208" t="s">
        <v>188</v>
      </c>
      <c r="B1" s="209"/>
      <c r="C1" s="209"/>
      <c r="D1" s="209"/>
      <c r="E1" s="209"/>
      <c r="F1" s="209"/>
      <c r="G1" s="209"/>
      <c r="H1" s="24"/>
    </row>
    <row r="2" spans="1:8" ht="38.25" customHeight="1">
      <c r="A2" s="209"/>
      <c r="B2" s="209"/>
      <c r="C2" s="209"/>
      <c r="D2" s="209"/>
      <c r="E2" s="209"/>
      <c r="F2" s="209"/>
      <c r="G2" s="209"/>
      <c r="H2" s="24"/>
    </row>
    <row r="3" spans="1:8" s="5" customFormat="1" ht="24" customHeight="1">
      <c r="A3" s="214" t="s">
        <v>66</v>
      </c>
      <c r="B3" s="215"/>
      <c r="C3" s="215"/>
      <c r="D3" s="215"/>
      <c r="E3" s="215"/>
      <c r="F3" s="215"/>
      <c r="G3" s="215"/>
      <c r="H3" s="23"/>
    </row>
    <row r="4" spans="1:8" ht="24" customHeight="1">
      <c r="A4" s="214" t="s">
        <v>1</v>
      </c>
      <c r="B4" s="215"/>
      <c r="C4" s="215"/>
      <c r="D4" s="215"/>
      <c r="E4" s="215"/>
      <c r="F4" s="215"/>
      <c r="G4" s="215"/>
      <c r="H4" s="23"/>
    </row>
    <row r="5" ht="9" customHeight="1">
      <c r="B5" s="6"/>
    </row>
    <row r="6" spans="1:7" s="1" customFormat="1" ht="27.75" customHeight="1">
      <c r="A6" s="210" t="s">
        <v>136</v>
      </c>
      <c r="B6" s="211"/>
      <c r="C6" s="163" t="s">
        <v>187</v>
      </c>
      <c r="D6" s="163" t="s">
        <v>192</v>
      </c>
      <c r="E6" s="235" t="s">
        <v>190</v>
      </c>
      <c r="F6" s="106" t="s">
        <v>137</v>
      </c>
      <c r="G6" s="106" t="s">
        <v>137</v>
      </c>
    </row>
    <row r="7" spans="1:7" s="1" customFormat="1" ht="12.75" customHeight="1">
      <c r="A7" s="212">
        <v>1</v>
      </c>
      <c r="B7" s="213"/>
      <c r="C7" s="107">
        <v>2</v>
      </c>
      <c r="D7" s="107">
        <v>3</v>
      </c>
      <c r="E7" s="236">
        <v>4</v>
      </c>
      <c r="F7" s="108" t="s">
        <v>138</v>
      </c>
      <c r="G7" s="108" t="s">
        <v>139</v>
      </c>
    </row>
    <row r="8" spans="1:8" ht="22.5" customHeight="1">
      <c r="A8" s="115">
        <v>6</v>
      </c>
      <c r="B8" s="113" t="s">
        <v>20</v>
      </c>
      <c r="C8" s="25">
        <f>prihodi!D5</f>
        <v>32446830.26</v>
      </c>
      <c r="D8" s="25">
        <f>prihodi!E5</f>
        <v>47040000</v>
      </c>
      <c r="E8" s="26">
        <f>prihodi!F5</f>
        <v>31443979.15</v>
      </c>
      <c r="F8" s="110">
        <f aca="true" t="shared" si="0" ref="F8:F14">E8/C8*100</f>
        <v>96.90924783110077</v>
      </c>
      <c r="G8" s="26">
        <f aca="true" t="shared" si="1" ref="G8:G14">E8/D8*100</f>
        <v>66.84519377125851</v>
      </c>
      <c r="H8" s="199"/>
    </row>
    <row r="9" spans="1:7" ht="22.5" customHeight="1">
      <c r="A9" s="115">
        <v>7</v>
      </c>
      <c r="B9" s="27" t="s">
        <v>30</v>
      </c>
      <c r="C9" s="25">
        <f>prihodi!D32</f>
        <v>180943.42</v>
      </c>
      <c r="D9" s="25">
        <f>prihodi!E32</f>
        <v>14300000</v>
      </c>
      <c r="E9" s="26">
        <f>prihodi!F32</f>
        <v>240404.71</v>
      </c>
      <c r="F9" s="110">
        <f t="shared" si="0"/>
        <v>132.86181393056458</v>
      </c>
      <c r="G9" s="26">
        <f t="shared" si="1"/>
        <v>1.681151818181818</v>
      </c>
    </row>
    <row r="10" spans="1:7" ht="22.5" customHeight="1">
      <c r="A10" s="115"/>
      <c r="B10" s="27" t="s">
        <v>183</v>
      </c>
      <c r="C10" s="25">
        <f>C8+C9</f>
        <v>32627773.680000003</v>
      </c>
      <c r="D10" s="25">
        <f>D8+D9</f>
        <v>61340000</v>
      </c>
      <c r="E10" s="26">
        <f>E8+E9</f>
        <v>31684383.86</v>
      </c>
      <c r="F10" s="110">
        <f t="shared" si="0"/>
        <v>97.10862950916483</v>
      </c>
      <c r="G10" s="26">
        <f t="shared" si="1"/>
        <v>51.653706977502445</v>
      </c>
    </row>
    <row r="11" spans="1:7" ht="22.5" customHeight="1">
      <c r="A11" s="115">
        <v>3</v>
      </c>
      <c r="B11" s="114" t="s">
        <v>70</v>
      </c>
      <c r="C11" s="29">
        <f>'rashodi-opći dio'!D4</f>
        <v>22617589.610000003</v>
      </c>
      <c r="D11" s="29">
        <f>'rashodi-opći dio'!E4</f>
        <v>75280000</v>
      </c>
      <c r="E11" s="237">
        <f>'rashodi-opći dio'!F4</f>
        <v>21397991.64</v>
      </c>
      <c r="F11" s="110">
        <f t="shared" si="0"/>
        <v>94.60774560406394</v>
      </c>
      <c r="G11" s="26">
        <f t="shared" si="1"/>
        <v>28.424537247608928</v>
      </c>
    </row>
    <row r="12" spans="1:7" ht="22.5" customHeight="1">
      <c r="A12" s="115">
        <v>4</v>
      </c>
      <c r="B12" s="27" t="s">
        <v>53</v>
      </c>
      <c r="C12" s="29">
        <f>'rashodi-opći dio'!D59</f>
        <v>668343.07</v>
      </c>
      <c r="D12" s="29">
        <f>'rashodi-opći dio'!E59</f>
        <v>3060000</v>
      </c>
      <c r="E12" s="237">
        <f>'rashodi-opći dio'!F59</f>
        <v>906585.98</v>
      </c>
      <c r="F12" s="110">
        <f t="shared" si="0"/>
        <v>135.6467988812991</v>
      </c>
      <c r="G12" s="26">
        <f t="shared" si="1"/>
        <v>29.626992810457516</v>
      </c>
    </row>
    <row r="13" spans="1:7" ht="22.5" customHeight="1">
      <c r="A13" s="200"/>
      <c r="B13" s="27" t="s">
        <v>182</v>
      </c>
      <c r="C13" s="29">
        <f>C11+C12</f>
        <v>23285932.680000003</v>
      </c>
      <c r="D13" s="29">
        <f>D11+D12</f>
        <v>78340000</v>
      </c>
      <c r="E13" s="237">
        <f>E11+E12</f>
        <v>22304577.62</v>
      </c>
      <c r="F13" s="110">
        <f t="shared" si="0"/>
        <v>95.78563129299572</v>
      </c>
      <c r="G13" s="26">
        <f t="shared" si="1"/>
        <v>28.471505769721727</v>
      </c>
    </row>
    <row r="14" spans="1:7" ht="22.5" customHeight="1">
      <c r="A14" s="190"/>
      <c r="B14" s="114" t="s">
        <v>19</v>
      </c>
      <c r="C14" s="29">
        <f>C8+C9-C11-C12</f>
        <v>9341841</v>
      </c>
      <c r="D14" s="29">
        <f>D8+D9-D11-D12</f>
        <v>-17000000</v>
      </c>
      <c r="E14" s="237">
        <f>E8+E9-E11-E12</f>
        <v>9379806.239999998</v>
      </c>
      <c r="F14" s="110">
        <f t="shared" si="0"/>
        <v>100.40639998047492</v>
      </c>
      <c r="G14" s="26">
        <f t="shared" si="1"/>
        <v>-55.1753308235294</v>
      </c>
    </row>
    <row r="15" ht="18.75">
      <c r="B15" s="8"/>
    </row>
    <row r="16" spans="1:7" s="9" customFormat="1" ht="21.75" customHeight="1">
      <c r="A16" s="216" t="s">
        <v>26</v>
      </c>
      <c r="B16" s="217"/>
      <c r="C16" s="217"/>
      <c r="D16" s="217"/>
      <c r="E16" s="217"/>
      <c r="F16" s="217"/>
      <c r="G16" s="217"/>
    </row>
    <row r="17" spans="1:5" s="9" customFormat="1" ht="18.75">
      <c r="A17" s="191"/>
      <c r="B17" s="10"/>
      <c r="D17" s="11"/>
      <c r="E17" s="11"/>
    </row>
    <row r="18" spans="1:7" s="12" customFormat="1" ht="27.75" customHeight="1">
      <c r="A18" s="210" t="s">
        <v>136</v>
      </c>
      <c r="B18" s="211"/>
      <c r="C18" s="163" t="s">
        <v>187</v>
      </c>
      <c r="D18" s="163" t="s">
        <v>192</v>
      </c>
      <c r="E18" s="235" t="s">
        <v>190</v>
      </c>
      <c r="F18" s="106" t="s">
        <v>137</v>
      </c>
      <c r="G18" s="106" t="s">
        <v>137</v>
      </c>
    </row>
    <row r="19" spans="1:7" s="12" customFormat="1" ht="12.75" customHeight="1">
      <c r="A19" s="212">
        <v>1</v>
      </c>
      <c r="B19" s="213"/>
      <c r="C19" s="107">
        <v>2</v>
      </c>
      <c r="D19" s="107">
        <v>3</v>
      </c>
      <c r="E19" s="236">
        <v>4</v>
      </c>
      <c r="F19" s="108" t="s">
        <v>138</v>
      </c>
      <c r="G19" s="108" t="s">
        <v>139</v>
      </c>
    </row>
    <row r="20" spans="1:7" s="9" customFormat="1" ht="31.5" customHeight="1">
      <c r="A20" s="116">
        <v>8</v>
      </c>
      <c r="B20" s="113" t="s">
        <v>16</v>
      </c>
      <c r="C20" s="25">
        <f>'račun financiranja'!D5</f>
        <v>25343978.669999998</v>
      </c>
      <c r="D20" s="25">
        <f>'račun financiranja'!E5</f>
        <v>45500000</v>
      </c>
      <c r="E20" s="26">
        <f>'račun financiranja'!F5</f>
        <v>39423319.05</v>
      </c>
      <c r="F20" s="110">
        <f>E20/C20*100</f>
        <v>155.55299964273524</v>
      </c>
      <c r="G20" s="26">
        <f>E20/D20*100</f>
        <v>86.64465725274725</v>
      </c>
    </row>
    <row r="21" spans="1:7" s="9" customFormat="1" ht="31.5" customHeight="1">
      <c r="A21" s="116">
        <v>5</v>
      </c>
      <c r="B21" s="113" t="s">
        <v>18</v>
      </c>
      <c r="C21" s="25">
        <f>'račun financiranja'!D33</f>
        <v>2000000</v>
      </c>
      <c r="D21" s="25">
        <f>'račun financiranja'!E33</f>
        <v>0</v>
      </c>
      <c r="E21" s="26">
        <f>'račun financiranja'!F33</f>
        <v>0</v>
      </c>
      <c r="F21" s="110">
        <f>E21/C21*100</f>
        <v>0</v>
      </c>
      <c r="G21" s="26" t="s">
        <v>142</v>
      </c>
    </row>
    <row r="22" spans="1:7" s="9" customFormat="1" ht="22.5" customHeight="1">
      <c r="A22" s="112"/>
      <c r="B22" s="111" t="s">
        <v>181</v>
      </c>
      <c r="C22" s="109">
        <v>152402455</v>
      </c>
      <c r="D22" s="109">
        <v>185088275</v>
      </c>
      <c r="E22" s="110">
        <v>185088275</v>
      </c>
      <c r="F22" s="110">
        <f>E22/C22*100</f>
        <v>121.44704296266093</v>
      </c>
      <c r="G22" s="26">
        <f>E22/D22*100</f>
        <v>100</v>
      </c>
    </row>
    <row r="23" spans="1:7" s="9" customFormat="1" ht="22.5" customHeight="1">
      <c r="A23" s="112"/>
      <c r="B23" s="111" t="s">
        <v>161</v>
      </c>
      <c r="C23" s="109">
        <f>-(C20-C21+C14+C22)</f>
        <v>-185088274.67</v>
      </c>
      <c r="D23" s="109">
        <v>-213588275</v>
      </c>
      <c r="E23" s="110">
        <f>-(E20-E21+E14+E22)</f>
        <v>-233891400.29</v>
      </c>
      <c r="F23" s="110">
        <f>E23/C23*100</f>
        <v>126.36748638292335</v>
      </c>
      <c r="G23" s="26">
        <f>E23/D23*100</f>
        <v>109.50573026070836</v>
      </c>
    </row>
    <row r="24" spans="1:7" s="9" customFormat="1" ht="22.5" customHeight="1">
      <c r="A24" s="192"/>
      <c r="B24" s="114" t="s">
        <v>54</v>
      </c>
      <c r="C24" s="29">
        <f>C20-C21+C22+C23</f>
        <v>-9341841</v>
      </c>
      <c r="D24" s="29">
        <f>D20-D21+D22+D23</f>
        <v>17000000</v>
      </c>
      <c r="E24" s="237">
        <f>E20-E21+E22+E23</f>
        <v>-9379806.23999998</v>
      </c>
      <c r="F24" s="110">
        <f>E24/C24*100</f>
        <v>100.40639998047472</v>
      </c>
      <c r="G24" s="26">
        <f>E24/D24*100</f>
        <v>-55.175330823529286</v>
      </c>
    </row>
    <row r="25" spans="1:5" s="9" customFormat="1" ht="15" customHeight="1">
      <c r="A25" s="193"/>
      <c r="B25" s="27"/>
      <c r="C25" s="28"/>
      <c r="D25" s="28"/>
      <c r="E25" s="11"/>
    </row>
    <row r="26" spans="1:7" s="9" customFormat="1" ht="22.5" customHeight="1">
      <c r="A26" s="192"/>
      <c r="B26" s="114" t="s">
        <v>58</v>
      </c>
      <c r="C26" s="29">
        <f>C14+C24</f>
        <v>0</v>
      </c>
      <c r="D26" s="29">
        <f>D14+D24</f>
        <v>0</v>
      </c>
      <c r="E26" s="237">
        <f>E14+E24</f>
        <v>1.862645149230957E-08</v>
      </c>
      <c r="F26" s="29" t="s">
        <v>142</v>
      </c>
      <c r="G26" s="26" t="s">
        <v>142</v>
      </c>
    </row>
    <row r="27" spans="1:5" s="9" customFormat="1" ht="18" customHeight="1">
      <c r="A27" s="191"/>
      <c r="B27" s="13"/>
      <c r="D27" s="11"/>
      <c r="E27" s="11"/>
    </row>
    <row r="28" ht="15">
      <c r="C28" s="199"/>
    </row>
  </sheetData>
  <sheetProtection/>
  <mergeCells count="8">
    <mergeCell ref="A1:G2"/>
    <mergeCell ref="A18:B18"/>
    <mergeCell ref="A19:B19"/>
    <mergeCell ref="A7:B7"/>
    <mergeCell ref="A3:G3"/>
    <mergeCell ref="A4:G4"/>
    <mergeCell ref="A6:B6"/>
    <mergeCell ref="A16:G16"/>
  </mergeCells>
  <printOptions horizontalCentered="1"/>
  <pageMargins left="0.1968503937007874" right="0.1968503937007874" top="0.6299212598425197" bottom="0.6299212598425197" header="0.31496062992125984" footer="0.196850393700787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2" width="5.28125" style="30" customWidth="1"/>
    <col min="3" max="3" width="45.28125" style="4" customWidth="1"/>
    <col min="4" max="4" width="11.140625" style="4" customWidth="1"/>
    <col min="5" max="5" width="12.28125" style="15" customWidth="1"/>
    <col min="6" max="6" width="12.28125" style="18" customWidth="1"/>
    <col min="7" max="7" width="9.7109375" style="15" customWidth="1"/>
    <col min="8" max="8" width="8.140625" style="7" customWidth="1"/>
    <col min="9" max="16384" width="11.421875" style="7" customWidth="1"/>
  </cols>
  <sheetData>
    <row r="1" spans="1:8" ht="30" customHeight="1">
      <c r="A1" s="214" t="s">
        <v>1</v>
      </c>
      <c r="B1" s="214"/>
      <c r="C1" s="214"/>
      <c r="D1" s="214"/>
      <c r="E1" s="214"/>
      <c r="F1" s="214"/>
      <c r="G1" s="214"/>
      <c r="H1" s="214"/>
    </row>
    <row r="2" spans="1:8" ht="22.5" customHeight="1">
      <c r="A2" s="220" t="s">
        <v>71</v>
      </c>
      <c r="B2" s="220"/>
      <c r="C2" s="220"/>
      <c r="D2" s="220"/>
      <c r="E2" s="220"/>
      <c r="F2" s="220"/>
      <c r="G2" s="220"/>
      <c r="H2" s="220"/>
    </row>
    <row r="3" spans="1:8" s="35" customFormat="1" ht="27.75" customHeight="1">
      <c r="A3" s="221" t="s">
        <v>136</v>
      </c>
      <c r="B3" s="222"/>
      <c r="C3" s="222"/>
      <c r="D3" s="164" t="s">
        <v>187</v>
      </c>
      <c r="E3" s="164" t="s">
        <v>189</v>
      </c>
      <c r="F3" s="232" t="s">
        <v>190</v>
      </c>
      <c r="G3" s="103" t="s">
        <v>137</v>
      </c>
      <c r="H3" s="103" t="s">
        <v>137</v>
      </c>
    </row>
    <row r="4" spans="1:8" s="35" customFormat="1" ht="12.75" customHeight="1">
      <c r="A4" s="223">
        <v>1</v>
      </c>
      <c r="B4" s="224"/>
      <c r="C4" s="224"/>
      <c r="D4" s="104">
        <v>2</v>
      </c>
      <c r="E4" s="104">
        <v>3</v>
      </c>
      <c r="F4" s="233">
        <v>4</v>
      </c>
      <c r="G4" s="105" t="s">
        <v>138</v>
      </c>
      <c r="H4" s="105" t="s">
        <v>139</v>
      </c>
    </row>
    <row r="5" spans="1:8" ht="23.25" customHeight="1">
      <c r="A5" s="117">
        <v>6</v>
      </c>
      <c r="B5" s="120"/>
      <c r="C5" s="52" t="s">
        <v>20</v>
      </c>
      <c r="D5" s="53">
        <f>D6+D19+D24+D27</f>
        <v>32446830.26</v>
      </c>
      <c r="E5" s="53">
        <f>E6+E19+E24+E27</f>
        <v>47040000</v>
      </c>
      <c r="F5" s="54">
        <f>F6+F19+F24+F27</f>
        <v>31443979.15</v>
      </c>
      <c r="G5" s="57">
        <f aca="true" t="shared" si="0" ref="G5:G28">F5/D5*100</f>
        <v>96.90924783110077</v>
      </c>
      <c r="H5" s="54">
        <f>F5/E5*100</f>
        <v>66.84519377125851</v>
      </c>
    </row>
    <row r="6" spans="1:8" ht="13.5" customHeight="1">
      <c r="A6" s="55">
        <v>64</v>
      </c>
      <c r="C6" s="55" t="s">
        <v>21</v>
      </c>
      <c r="D6" s="56">
        <f>D7+D13+D16</f>
        <v>26424212.75</v>
      </c>
      <c r="E6" s="56">
        <f>E7+E13+E16</f>
        <v>27440000</v>
      </c>
      <c r="F6" s="57">
        <f>F7+F13+F16</f>
        <v>25099696.529999997</v>
      </c>
      <c r="G6" s="57">
        <f t="shared" si="0"/>
        <v>94.98749032740814</v>
      </c>
      <c r="H6" s="57">
        <f>F6/E6*100</f>
        <v>91.47119726676384</v>
      </c>
    </row>
    <row r="7" spans="1:8" s="16" customFormat="1" ht="13.5" customHeight="1">
      <c r="A7" s="55">
        <v>641</v>
      </c>
      <c r="B7" s="55"/>
      <c r="C7" s="55" t="s">
        <v>22</v>
      </c>
      <c r="D7" s="56">
        <f>SUM(D8:D12)</f>
        <v>24065756.76</v>
      </c>
      <c r="E7" s="56">
        <v>25740000</v>
      </c>
      <c r="F7" s="57">
        <f>SUM(F8:F12)</f>
        <v>24368465.919999998</v>
      </c>
      <c r="G7" s="57">
        <f t="shared" si="0"/>
        <v>101.25784184980684</v>
      </c>
      <c r="H7" s="57">
        <f>F7/E7*100</f>
        <v>94.67158477078476</v>
      </c>
    </row>
    <row r="8" spans="2:8" ht="13.5" customHeight="1">
      <c r="B8" s="30">
        <v>6413</v>
      </c>
      <c r="C8" s="7" t="s">
        <v>24</v>
      </c>
      <c r="D8" s="58">
        <v>51391.26</v>
      </c>
      <c r="E8" s="58"/>
      <c r="F8" s="22">
        <v>45644.03</v>
      </c>
      <c r="G8" s="22">
        <f t="shared" si="0"/>
        <v>88.81671708379984</v>
      </c>
      <c r="H8" s="22"/>
    </row>
    <row r="9" spans="1:8" s="31" customFormat="1" ht="12.75">
      <c r="A9" s="59"/>
      <c r="B9" s="59">
        <v>6414</v>
      </c>
      <c r="C9" s="60" t="s">
        <v>95</v>
      </c>
      <c r="D9" s="144">
        <v>1792640.68</v>
      </c>
      <c r="E9" s="144"/>
      <c r="F9" s="155">
        <v>454706.35</v>
      </c>
      <c r="G9" s="22">
        <f t="shared" si="0"/>
        <v>25.365169666907256</v>
      </c>
      <c r="H9" s="22"/>
    </row>
    <row r="10" spans="2:8" ht="25.5" customHeight="1">
      <c r="B10" s="73">
        <v>6415</v>
      </c>
      <c r="C10" s="4" t="s">
        <v>85</v>
      </c>
      <c r="D10" s="58">
        <v>11995.31</v>
      </c>
      <c r="E10" s="58"/>
      <c r="F10" s="22">
        <v>0</v>
      </c>
      <c r="G10" s="22">
        <f t="shared" si="0"/>
        <v>0</v>
      </c>
      <c r="H10" s="22"/>
    </row>
    <row r="11" spans="2:8" ht="12.75" customHeight="1">
      <c r="B11" s="30">
        <v>6416</v>
      </c>
      <c r="C11" s="7" t="s">
        <v>25</v>
      </c>
      <c r="D11" s="58">
        <v>21770333.8</v>
      </c>
      <c r="E11" s="58"/>
      <c r="F11" s="22">
        <v>23203550.63</v>
      </c>
      <c r="G11" s="22">
        <f t="shared" si="0"/>
        <v>106.58334797787987</v>
      </c>
      <c r="H11" s="22"/>
    </row>
    <row r="12" spans="2:8" ht="13.5" customHeight="1">
      <c r="B12" s="30">
        <v>6419</v>
      </c>
      <c r="C12" s="30" t="s">
        <v>27</v>
      </c>
      <c r="D12" s="58">
        <v>439395.71</v>
      </c>
      <c r="E12" s="58"/>
      <c r="F12" s="22">
        <v>664564.91</v>
      </c>
      <c r="G12" s="22">
        <f t="shared" si="0"/>
        <v>151.2451976374553</v>
      </c>
      <c r="H12" s="22"/>
    </row>
    <row r="13" spans="1:8" s="16" customFormat="1" ht="13.5" customHeight="1">
      <c r="A13" s="55">
        <v>642</v>
      </c>
      <c r="B13" s="55"/>
      <c r="C13" s="55" t="s">
        <v>28</v>
      </c>
      <c r="D13" s="56">
        <f>SUM(D14:D15)</f>
        <v>1100083.04</v>
      </c>
      <c r="E13" s="56">
        <v>1000000</v>
      </c>
      <c r="F13" s="57">
        <f>SUM(F14:F15)</f>
        <v>627489.31</v>
      </c>
      <c r="G13" s="57">
        <f t="shared" si="0"/>
        <v>57.040176712477994</v>
      </c>
      <c r="H13" s="57">
        <f>F13/E13*100</f>
        <v>62.748931000000006</v>
      </c>
    </row>
    <row r="14" spans="2:8" ht="13.5" customHeight="1">
      <c r="B14" s="30">
        <v>6422</v>
      </c>
      <c r="C14" s="7" t="s">
        <v>29</v>
      </c>
      <c r="D14" s="58">
        <v>1100083.04</v>
      </c>
      <c r="E14" s="58"/>
      <c r="F14" s="22">
        <v>627489.31</v>
      </c>
      <c r="G14" s="22">
        <f t="shared" si="0"/>
        <v>57.040176712477994</v>
      </c>
      <c r="H14" s="22"/>
    </row>
    <row r="15" spans="2:8" ht="13.5" customHeight="1" hidden="1">
      <c r="B15" s="30">
        <v>6423</v>
      </c>
      <c r="C15" s="7" t="s">
        <v>105</v>
      </c>
      <c r="D15" s="58">
        <v>0</v>
      </c>
      <c r="E15" s="58"/>
      <c r="F15" s="22">
        <v>0</v>
      </c>
      <c r="G15" s="22" t="e">
        <f t="shared" si="0"/>
        <v>#DIV/0!</v>
      </c>
      <c r="H15" s="22"/>
    </row>
    <row r="16" spans="1:8" ht="13.5" customHeight="1">
      <c r="A16" s="61">
        <v>643</v>
      </c>
      <c r="B16" s="61"/>
      <c r="C16" s="61" t="s">
        <v>23</v>
      </c>
      <c r="D16" s="56">
        <f>SUM(D17+D18)</f>
        <v>1258372.95</v>
      </c>
      <c r="E16" s="56">
        <v>700000</v>
      </c>
      <c r="F16" s="57">
        <f>SUM(F17+F18)</f>
        <v>103741.3</v>
      </c>
      <c r="G16" s="57">
        <f t="shared" si="0"/>
        <v>8.244082169757384</v>
      </c>
      <c r="H16" s="57">
        <f>F16/E16*100</f>
        <v>14.820185714285714</v>
      </c>
    </row>
    <row r="17" spans="1:8" s="82" customFormat="1" ht="24.75" customHeight="1">
      <c r="A17" s="72"/>
      <c r="B17" s="121">
        <v>6434</v>
      </c>
      <c r="C17" s="59" t="s">
        <v>116</v>
      </c>
      <c r="D17" s="144">
        <v>1258372.95</v>
      </c>
      <c r="E17" s="85"/>
      <c r="F17" s="155">
        <v>103741.3</v>
      </c>
      <c r="G17" s="22">
        <f t="shared" si="0"/>
        <v>8.244082169757384</v>
      </c>
      <c r="H17" s="22"/>
    </row>
    <row r="18" spans="2:8" ht="25.5" customHeight="1" hidden="1">
      <c r="B18" s="121">
        <v>6436</v>
      </c>
      <c r="C18" s="62" t="s">
        <v>156</v>
      </c>
      <c r="D18" s="58">
        <v>0</v>
      </c>
      <c r="E18" s="58"/>
      <c r="F18" s="22">
        <v>0</v>
      </c>
      <c r="G18" s="22" t="s">
        <v>142</v>
      </c>
      <c r="H18" s="22"/>
    </row>
    <row r="19" spans="1:8" s="82" customFormat="1" ht="25.5" customHeight="1">
      <c r="A19" s="145">
        <v>65</v>
      </c>
      <c r="B19" s="86"/>
      <c r="C19" s="86" t="s">
        <v>113</v>
      </c>
      <c r="D19" s="150">
        <f>SUM(D22)</f>
        <v>0</v>
      </c>
      <c r="E19" s="150">
        <f>SUM(E20+E22)</f>
        <v>100000</v>
      </c>
      <c r="F19" s="151">
        <f>SUM(F20+F22)</f>
        <v>0</v>
      </c>
      <c r="G19" s="57" t="s">
        <v>142</v>
      </c>
      <c r="H19" s="151">
        <f>F19/E19*100</f>
        <v>0</v>
      </c>
    </row>
    <row r="20" spans="1:8" s="16" customFormat="1" ht="15.75" customHeight="1" hidden="1">
      <c r="A20" s="61">
        <v>651</v>
      </c>
      <c r="B20" s="122"/>
      <c r="C20" s="61" t="s">
        <v>147</v>
      </c>
      <c r="D20" s="56">
        <f>SUM(D21)</f>
        <v>0</v>
      </c>
      <c r="E20" s="56">
        <v>0</v>
      </c>
      <c r="F20" s="57">
        <v>0</v>
      </c>
      <c r="G20" s="57" t="e">
        <f>F20/D20*100</f>
        <v>#DIV/0!</v>
      </c>
      <c r="H20" s="57" t="e">
        <f>F20/E20*100</f>
        <v>#DIV/0!</v>
      </c>
    </row>
    <row r="21" spans="2:8" ht="13.5" customHeight="1" hidden="1">
      <c r="B21" s="121">
        <v>6514</v>
      </c>
      <c r="C21" s="62" t="s">
        <v>148</v>
      </c>
      <c r="D21" s="58">
        <v>0</v>
      </c>
      <c r="E21" s="58"/>
      <c r="F21" s="22">
        <v>0</v>
      </c>
      <c r="G21" s="57" t="e">
        <f>F21/D21*100</f>
        <v>#DIV/0!</v>
      </c>
      <c r="H21" s="22"/>
    </row>
    <row r="22" spans="1:8" s="16" customFormat="1" ht="15.75" customHeight="1">
      <c r="A22" s="61">
        <v>652</v>
      </c>
      <c r="B22" s="122"/>
      <c r="C22" s="61" t="s">
        <v>114</v>
      </c>
      <c r="D22" s="56">
        <f>SUM(D23)</f>
        <v>0</v>
      </c>
      <c r="E22" s="56">
        <v>100000</v>
      </c>
      <c r="F22" s="57">
        <f>SUM(F23)</f>
        <v>0</v>
      </c>
      <c r="G22" s="57" t="s">
        <v>142</v>
      </c>
      <c r="H22" s="57">
        <f>F22/E22*100</f>
        <v>0</v>
      </c>
    </row>
    <row r="23" spans="2:8" ht="13.5" customHeight="1" hidden="1">
      <c r="B23" s="121">
        <v>6526</v>
      </c>
      <c r="C23" s="62" t="s">
        <v>115</v>
      </c>
      <c r="D23" s="58">
        <v>0</v>
      </c>
      <c r="E23" s="58"/>
      <c r="F23" s="22">
        <v>0</v>
      </c>
      <c r="G23" s="22" t="s">
        <v>142</v>
      </c>
      <c r="H23" s="22"/>
    </row>
    <row r="24" spans="1:8" s="82" customFormat="1" ht="25.5" customHeight="1">
      <c r="A24" s="145">
        <v>66</v>
      </c>
      <c r="B24" s="72"/>
      <c r="C24" s="82" t="s">
        <v>89</v>
      </c>
      <c r="D24" s="150">
        <f aca="true" t="shared" si="1" ref="D24:F25">D25</f>
        <v>3384027.42</v>
      </c>
      <c r="E24" s="150">
        <f t="shared" si="1"/>
        <v>17500000</v>
      </c>
      <c r="F24" s="151">
        <f t="shared" si="1"/>
        <v>4100975.86</v>
      </c>
      <c r="G24" s="57">
        <f t="shared" si="0"/>
        <v>121.18624795303816</v>
      </c>
      <c r="H24" s="151">
        <f>F24/E24*100</f>
        <v>23.43414777142857</v>
      </c>
    </row>
    <row r="25" spans="1:8" s="16" customFormat="1" ht="13.5" customHeight="1">
      <c r="A25" s="118">
        <v>661</v>
      </c>
      <c r="B25" s="55"/>
      <c r="C25" s="14" t="s">
        <v>86</v>
      </c>
      <c r="D25" s="56">
        <f t="shared" si="1"/>
        <v>3384027.42</v>
      </c>
      <c r="E25" s="56">
        <v>17500000</v>
      </c>
      <c r="F25" s="57">
        <f t="shared" si="1"/>
        <v>4100975.86</v>
      </c>
      <c r="G25" s="57">
        <f t="shared" si="0"/>
        <v>121.18624795303816</v>
      </c>
      <c r="H25" s="57">
        <f>F25/E25*100</f>
        <v>23.43414777142857</v>
      </c>
    </row>
    <row r="26" spans="2:8" ht="13.5" customHeight="1">
      <c r="B26" s="30">
        <v>6615</v>
      </c>
      <c r="C26" s="7" t="s">
        <v>90</v>
      </c>
      <c r="D26" s="201">
        <v>3384027.42</v>
      </c>
      <c r="E26" s="58"/>
      <c r="F26" s="234">
        <v>4100975.86</v>
      </c>
      <c r="G26" s="22">
        <f t="shared" si="0"/>
        <v>121.18624795303816</v>
      </c>
      <c r="H26" s="22"/>
    </row>
    <row r="27" spans="1:8" s="16" customFormat="1" ht="13.5" customHeight="1">
      <c r="A27" s="55">
        <v>68</v>
      </c>
      <c r="B27" s="55"/>
      <c r="C27" s="16" t="s">
        <v>107</v>
      </c>
      <c r="D27" s="56">
        <f>SUM(D30+D28)</f>
        <v>2638590.09</v>
      </c>
      <c r="E27" s="56">
        <f>SUM(E30+E28)</f>
        <v>2000000</v>
      </c>
      <c r="F27" s="57">
        <f>SUM(F30+F28)</f>
        <v>2243306.76</v>
      </c>
      <c r="G27" s="57">
        <f t="shared" si="0"/>
        <v>85.01914596366879</v>
      </c>
      <c r="H27" s="57">
        <f>F27/E27*100</f>
        <v>112.16533799999999</v>
      </c>
    </row>
    <row r="28" spans="1:8" s="16" customFormat="1" ht="13.5" customHeight="1" hidden="1">
      <c r="A28" s="55">
        <v>681</v>
      </c>
      <c r="B28" s="167"/>
      <c r="C28" s="16" t="s">
        <v>134</v>
      </c>
      <c r="D28" s="56">
        <f>SUM(D29)</f>
        <v>0</v>
      </c>
      <c r="E28" s="56">
        <f>SUM(E29)</f>
        <v>0</v>
      </c>
      <c r="F28" s="57">
        <f>SUM(F29)</f>
        <v>0</v>
      </c>
      <c r="G28" s="57" t="e">
        <f t="shared" si="0"/>
        <v>#DIV/0!</v>
      </c>
      <c r="H28" s="57" t="s">
        <v>142</v>
      </c>
    </row>
    <row r="29" spans="1:8" s="16" customFormat="1" ht="13.5" customHeight="1" hidden="1">
      <c r="A29" s="7"/>
      <c r="B29" s="30">
        <v>6816</v>
      </c>
      <c r="C29" s="7" t="s">
        <v>135</v>
      </c>
      <c r="D29" s="58">
        <v>0</v>
      </c>
      <c r="E29" s="56"/>
      <c r="F29" s="22">
        <v>0</v>
      </c>
      <c r="G29" s="22" t="e">
        <f aca="true" t="shared" si="2" ref="G29:G44">F29/D29*100</f>
        <v>#DIV/0!</v>
      </c>
      <c r="H29" s="57"/>
    </row>
    <row r="30" spans="1:8" ht="13.5" customHeight="1">
      <c r="A30" s="55">
        <v>683</v>
      </c>
      <c r="C30" s="16" t="s">
        <v>108</v>
      </c>
      <c r="D30" s="56">
        <f>D31</f>
        <v>2638590.09</v>
      </c>
      <c r="E30" s="56">
        <v>2000000</v>
      </c>
      <c r="F30" s="57">
        <f>F31</f>
        <v>2243306.76</v>
      </c>
      <c r="G30" s="57">
        <f t="shared" si="2"/>
        <v>85.01914596366879</v>
      </c>
      <c r="H30" s="57">
        <f>F30/E30*100</f>
        <v>112.16533799999999</v>
      </c>
    </row>
    <row r="31" spans="2:8" ht="13.5" customHeight="1">
      <c r="B31" s="30">
        <v>6831</v>
      </c>
      <c r="C31" s="7" t="s">
        <v>108</v>
      </c>
      <c r="D31" s="58">
        <v>2638590.09</v>
      </c>
      <c r="E31" s="149">
        <v>2000000</v>
      </c>
      <c r="F31" s="22">
        <v>2243306.76</v>
      </c>
      <c r="G31" s="22">
        <f t="shared" si="2"/>
        <v>85.01914596366879</v>
      </c>
      <c r="H31" s="22"/>
    </row>
    <row r="32" spans="1:8" ht="27" customHeight="1">
      <c r="A32" s="55">
        <v>7</v>
      </c>
      <c r="B32" s="119"/>
      <c r="C32" s="63" t="s">
        <v>30</v>
      </c>
      <c r="D32" s="56">
        <f>SUM(D36+D33)</f>
        <v>180943.42</v>
      </c>
      <c r="E32" s="56">
        <f>SUM(E36+E33)</f>
        <v>14300000</v>
      </c>
      <c r="F32" s="57">
        <f>SUM(F36+F33)</f>
        <v>240404.71</v>
      </c>
      <c r="G32" s="57">
        <f t="shared" si="2"/>
        <v>132.86181393056458</v>
      </c>
      <c r="H32" s="57">
        <f>F32/E32*100</f>
        <v>1.681151818181818</v>
      </c>
    </row>
    <row r="33" spans="1:8" ht="13.5" customHeight="1">
      <c r="A33" s="168">
        <v>71</v>
      </c>
      <c r="B33" s="168"/>
      <c r="C33" s="16" t="s">
        <v>76</v>
      </c>
      <c r="D33" s="56">
        <f aca="true" t="shared" si="3" ref="D33:F34">SUM(D34)</f>
        <v>0</v>
      </c>
      <c r="E33" s="56">
        <f t="shared" si="3"/>
        <v>14000000</v>
      </c>
      <c r="F33" s="57">
        <f t="shared" si="3"/>
        <v>102450</v>
      </c>
      <c r="G33" s="57" t="s">
        <v>142</v>
      </c>
      <c r="H33" s="57">
        <f>F33/E33*100</f>
        <v>0.7317857142857143</v>
      </c>
    </row>
    <row r="34" spans="1:8" ht="13.5" customHeight="1">
      <c r="A34" s="168">
        <v>711</v>
      </c>
      <c r="B34" s="168"/>
      <c r="C34" s="16" t="s">
        <v>77</v>
      </c>
      <c r="D34" s="56">
        <f t="shared" si="3"/>
        <v>0</v>
      </c>
      <c r="E34" s="56">
        <v>14000000</v>
      </c>
      <c r="F34" s="57">
        <f t="shared" si="3"/>
        <v>102450</v>
      </c>
      <c r="G34" s="57" t="s">
        <v>142</v>
      </c>
      <c r="H34" s="57">
        <f>F34/E34*100</f>
        <v>0.7317857142857143</v>
      </c>
    </row>
    <row r="35" spans="1:8" ht="13.5" customHeight="1">
      <c r="A35" s="169"/>
      <c r="B35" s="169">
        <v>7111</v>
      </c>
      <c r="C35" s="7" t="s">
        <v>78</v>
      </c>
      <c r="D35" s="58">
        <v>0</v>
      </c>
      <c r="E35" s="56"/>
      <c r="F35" s="22">
        <v>102450</v>
      </c>
      <c r="G35" s="22" t="s">
        <v>142</v>
      </c>
      <c r="H35" s="57"/>
    </row>
    <row r="36" spans="1:8" ht="13.5" customHeight="1">
      <c r="A36" s="55">
        <v>72</v>
      </c>
      <c r="B36" s="55"/>
      <c r="C36" s="16" t="s">
        <v>33</v>
      </c>
      <c r="D36" s="56">
        <f>SUM(D37+D40+D43)</f>
        <v>180943.42</v>
      </c>
      <c r="E36" s="56">
        <f>SUM(E37+E40+E43)</f>
        <v>300000</v>
      </c>
      <c r="F36" s="57">
        <f>SUM(F37+F40+F43)</f>
        <v>137954.71</v>
      </c>
      <c r="G36" s="57">
        <f t="shared" si="2"/>
        <v>76.24190478990613</v>
      </c>
      <c r="H36" s="57">
        <f>F36/E36*100</f>
        <v>45.984903333333335</v>
      </c>
    </row>
    <row r="37" spans="1:8" s="16" customFormat="1" ht="13.5" customHeight="1">
      <c r="A37" s="55">
        <v>721</v>
      </c>
      <c r="B37" s="55"/>
      <c r="C37" s="16" t="s">
        <v>31</v>
      </c>
      <c r="D37" s="56">
        <f>SUM(D38:D39)</f>
        <v>173943.42</v>
      </c>
      <c r="E37" s="56">
        <v>300000</v>
      </c>
      <c r="F37" s="57">
        <f>SUM(F38:F39)</f>
        <v>137954.71</v>
      </c>
      <c r="G37" s="57">
        <f t="shared" si="2"/>
        <v>79.31010555041402</v>
      </c>
      <c r="H37" s="57">
        <f>F37/E37*100</f>
        <v>45.984903333333335</v>
      </c>
    </row>
    <row r="38" spans="1:8" s="31" customFormat="1" ht="12.75">
      <c r="A38" s="59"/>
      <c r="B38" s="59">
        <v>7211</v>
      </c>
      <c r="C38" s="60" t="s">
        <v>96</v>
      </c>
      <c r="D38" s="144">
        <v>173943.42</v>
      </c>
      <c r="E38" s="144"/>
      <c r="F38" s="155">
        <v>137954.71</v>
      </c>
      <c r="G38" s="22">
        <f t="shared" si="2"/>
        <v>79.31010555041402</v>
      </c>
      <c r="H38" s="57"/>
    </row>
    <row r="39" spans="1:8" ht="13.5" customHeight="1" hidden="1">
      <c r="A39" s="119"/>
      <c r="B39" s="30">
        <v>7212</v>
      </c>
      <c r="C39" s="7" t="s">
        <v>32</v>
      </c>
      <c r="D39" s="58">
        <v>0</v>
      </c>
      <c r="E39" s="58"/>
      <c r="F39" s="22">
        <v>0</v>
      </c>
      <c r="G39" s="22" t="e">
        <f t="shared" si="2"/>
        <v>#DIV/0!</v>
      </c>
      <c r="H39" s="57"/>
    </row>
    <row r="40" spans="1:8" ht="13.5" customHeight="1" hidden="1">
      <c r="A40" s="162">
        <v>722</v>
      </c>
      <c r="B40" s="162"/>
      <c r="C40" s="14" t="s">
        <v>168</v>
      </c>
      <c r="D40" s="17">
        <f>D41+D42</f>
        <v>0</v>
      </c>
      <c r="E40" s="17">
        <v>0</v>
      </c>
      <c r="F40" s="65">
        <f>F41+F42</f>
        <v>0</v>
      </c>
      <c r="G40" s="22" t="e">
        <f t="shared" si="2"/>
        <v>#DIV/0!</v>
      </c>
      <c r="H40" s="57" t="s">
        <v>142</v>
      </c>
    </row>
    <row r="41" spans="1:8" ht="12" customHeight="1" hidden="1">
      <c r="A41" s="119"/>
      <c r="B41" s="119">
        <v>7221</v>
      </c>
      <c r="C41" s="4" t="s">
        <v>14</v>
      </c>
      <c r="D41" s="15">
        <v>0</v>
      </c>
      <c r="F41" s="18">
        <v>0</v>
      </c>
      <c r="G41" s="22" t="e">
        <f t="shared" si="2"/>
        <v>#DIV/0!</v>
      </c>
      <c r="H41" s="57"/>
    </row>
    <row r="42" spans="1:8" ht="12.75" hidden="1">
      <c r="A42" s="119"/>
      <c r="B42" s="119">
        <v>7222</v>
      </c>
      <c r="C42" s="4" t="s">
        <v>153</v>
      </c>
      <c r="D42" s="58">
        <v>0</v>
      </c>
      <c r="G42" s="22" t="e">
        <f t="shared" si="2"/>
        <v>#DIV/0!</v>
      </c>
      <c r="H42" s="57"/>
    </row>
    <row r="43" spans="1:8" ht="12.75">
      <c r="A43" s="162">
        <v>723</v>
      </c>
      <c r="B43" s="162"/>
      <c r="C43" s="14" t="s">
        <v>169</v>
      </c>
      <c r="D43" s="14">
        <f>D44</f>
        <v>7000</v>
      </c>
      <c r="E43" s="17">
        <v>0</v>
      </c>
      <c r="F43" s="65">
        <f>F44</f>
        <v>0</v>
      </c>
      <c r="G43" s="57">
        <f t="shared" si="2"/>
        <v>0</v>
      </c>
      <c r="H43" s="57" t="s">
        <v>142</v>
      </c>
    </row>
    <row r="44" spans="1:8" ht="14.25" customHeight="1">
      <c r="A44" s="119"/>
      <c r="B44" s="119">
        <v>7231</v>
      </c>
      <c r="C44" s="4" t="s">
        <v>170</v>
      </c>
      <c r="D44" s="15">
        <v>7000</v>
      </c>
      <c r="F44" s="18">
        <v>0</v>
      </c>
      <c r="G44" s="22">
        <f t="shared" si="2"/>
        <v>0</v>
      </c>
      <c r="H44" s="57"/>
    </row>
    <row r="45" spans="1:8" ht="12.75">
      <c r="A45" s="119"/>
      <c r="B45" s="119"/>
      <c r="H45" s="57"/>
    </row>
    <row r="46" spans="1:2" ht="12.75">
      <c r="A46" s="119"/>
      <c r="B46" s="119"/>
    </row>
    <row r="47" spans="1:2" ht="12.75">
      <c r="A47" s="119"/>
      <c r="B47" s="119"/>
    </row>
    <row r="48" spans="1:2" ht="12.75">
      <c r="A48" s="119"/>
      <c r="B48" s="119"/>
    </row>
    <row r="49" spans="1:2" ht="12.75">
      <c r="A49" s="119"/>
      <c r="B49" s="119"/>
    </row>
    <row r="50" spans="1:2" ht="12.75">
      <c r="A50" s="119"/>
      <c r="B50" s="119"/>
    </row>
    <row r="51" spans="1:2" ht="12.75">
      <c r="A51" s="119"/>
      <c r="B51" s="119"/>
    </row>
    <row r="52" spans="1:2" ht="12.75">
      <c r="A52" s="119"/>
      <c r="B52" s="119"/>
    </row>
    <row r="53" spans="1:2" ht="12.75">
      <c r="A53" s="119"/>
      <c r="B53" s="119"/>
    </row>
    <row r="54" spans="1:2" ht="12.75">
      <c r="A54" s="119"/>
      <c r="B54" s="119"/>
    </row>
    <row r="55" spans="1:2" ht="12.75">
      <c r="A55" s="119"/>
      <c r="B55" s="119"/>
    </row>
    <row r="56" spans="1:2" ht="12.75">
      <c r="A56" s="119"/>
      <c r="B56" s="119"/>
    </row>
    <row r="57" spans="1:2" ht="12.75">
      <c r="A57" s="119"/>
      <c r="B57" s="119"/>
    </row>
    <row r="58" spans="1:2" ht="12.75">
      <c r="A58" s="119"/>
      <c r="B58" s="119"/>
    </row>
    <row r="59" spans="1:4" ht="12.75">
      <c r="A59" s="36"/>
      <c r="B59" s="36"/>
      <c r="C59" s="33"/>
      <c r="D59" s="33"/>
    </row>
    <row r="60" spans="1:4" ht="12.75">
      <c r="A60" s="55"/>
      <c r="B60" s="123"/>
      <c r="C60" s="33"/>
      <c r="D60" s="33"/>
    </row>
    <row r="61" spans="1:4" ht="12.75">
      <c r="A61" s="55"/>
      <c r="B61" s="123"/>
      <c r="C61" s="32"/>
      <c r="D61" s="32"/>
    </row>
    <row r="62" spans="1:4" ht="12.75">
      <c r="A62" s="55"/>
      <c r="B62" s="123"/>
      <c r="C62" s="32"/>
      <c r="D62" s="32"/>
    </row>
    <row r="63" spans="1:4" ht="12.75">
      <c r="A63" s="55"/>
      <c r="B63" s="77"/>
      <c r="C63" s="37"/>
      <c r="D63" s="37"/>
    </row>
    <row r="64" spans="1:4" ht="12.75">
      <c r="A64" s="55"/>
      <c r="B64" s="77"/>
      <c r="C64" s="33"/>
      <c r="D64" s="33"/>
    </row>
    <row r="65" spans="1:4" ht="12.75">
      <c r="A65" s="55"/>
      <c r="B65" s="77"/>
      <c r="C65" s="34"/>
      <c r="D65" s="34"/>
    </row>
    <row r="66" spans="2:4" ht="12.75">
      <c r="B66" s="124"/>
      <c r="C66" s="38"/>
      <c r="D66" s="38"/>
    </row>
    <row r="67" spans="2:4" ht="12.75">
      <c r="B67" s="124"/>
      <c r="C67" s="38"/>
      <c r="D67" s="38"/>
    </row>
    <row r="68" spans="2:4" ht="12.75">
      <c r="B68" s="77"/>
      <c r="C68" s="34"/>
      <c r="D68" s="34"/>
    </row>
    <row r="69" spans="2:4" ht="12.75">
      <c r="B69" s="124"/>
      <c r="C69" s="38"/>
      <c r="D69" s="38"/>
    </row>
    <row r="70" spans="2:4" ht="12.75">
      <c r="B70" s="124"/>
      <c r="C70" s="33"/>
      <c r="D70" s="33"/>
    </row>
    <row r="71" spans="2:4" ht="12.75">
      <c r="B71" s="124"/>
      <c r="C71" s="34"/>
      <c r="D71" s="34"/>
    </row>
    <row r="72" spans="2:4" ht="12.75">
      <c r="B72" s="124"/>
      <c r="C72" s="38"/>
      <c r="D72" s="38"/>
    </row>
    <row r="73" spans="2:4" ht="12.75">
      <c r="B73" s="124"/>
      <c r="C73" s="38"/>
      <c r="D73" s="38"/>
    </row>
    <row r="74" spans="2:4" ht="12.75">
      <c r="B74" s="124"/>
      <c r="C74" s="34"/>
      <c r="D74" s="34"/>
    </row>
    <row r="75" spans="2:4" ht="12.75">
      <c r="B75" s="124"/>
      <c r="C75" s="38"/>
      <c r="D75" s="38"/>
    </row>
    <row r="76" spans="2:4" ht="12.75">
      <c r="B76" s="124"/>
      <c r="C76" s="38"/>
      <c r="D76" s="38"/>
    </row>
    <row r="77" spans="2:4" ht="12.75">
      <c r="B77" s="124"/>
      <c r="C77" s="34"/>
      <c r="D77" s="34"/>
    </row>
    <row r="78" spans="2:4" ht="12.75">
      <c r="B78" s="124"/>
      <c r="C78" s="38"/>
      <c r="D78" s="38"/>
    </row>
    <row r="79" spans="2:4" ht="12.75">
      <c r="B79" s="124"/>
      <c r="C79" s="38"/>
      <c r="D79" s="38"/>
    </row>
    <row r="80" spans="2:4" ht="12.75">
      <c r="B80" s="124"/>
      <c r="C80" s="38"/>
      <c r="D80" s="38"/>
    </row>
    <row r="81" spans="2:4" ht="12.75">
      <c r="B81" s="124"/>
      <c r="C81" s="32"/>
      <c r="D81" s="32"/>
    </row>
    <row r="82" spans="2:4" ht="12.75">
      <c r="B82" s="124"/>
      <c r="C82" s="33"/>
      <c r="D82" s="33"/>
    </row>
    <row r="83" spans="2:4" ht="12.75">
      <c r="B83" s="77"/>
      <c r="C83" s="34"/>
      <c r="D83" s="34"/>
    </row>
    <row r="84" spans="2:4" ht="12.75">
      <c r="B84" s="124"/>
      <c r="C84" s="38"/>
      <c r="D84" s="38"/>
    </row>
    <row r="85" spans="2:4" ht="12.75">
      <c r="B85" s="124"/>
      <c r="C85" s="32"/>
      <c r="D85" s="32"/>
    </row>
    <row r="86" spans="2:4" ht="12.75">
      <c r="B86" s="124"/>
      <c r="C86" s="32"/>
      <c r="D86" s="32"/>
    </row>
    <row r="87" spans="2:4" ht="12.75">
      <c r="B87" s="76"/>
      <c r="C87" s="34"/>
      <c r="D87" s="34"/>
    </row>
    <row r="88" spans="2:4" ht="12.75">
      <c r="B88" s="125"/>
      <c r="C88" s="39"/>
      <c r="D88" s="39"/>
    </row>
    <row r="89" spans="2:4" ht="12.75">
      <c r="B89" s="77"/>
      <c r="C89" s="37"/>
      <c r="D89" s="37"/>
    </row>
    <row r="90" spans="2:4" ht="12.75">
      <c r="B90" s="124"/>
      <c r="C90" s="38"/>
      <c r="D90" s="38"/>
    </row>
    <row r="91" spans="2:4" ht="12.75">
      <c r="B91" s="124"/>
      <c r="C91" s="33"/>
      <c r="D91" s="33"/>
    </row>
    <row r="92" spans="2:4" ht="12.75">
      <c r="B92" s="124"/>
      <c r="C92" s="34"/>
      <c r="D92" s="34"/>
    </row>
    <row r="93" spans="2:4" ht="12.75">
      <c r="B93" s="124"/>
      <c r="C93" s="38"/>
      <c r="D93" s="38"/>
    </row>
    <row r="94" spans="2:4" ht="12.75">
      <c r="B94" s="124"/>
      <c r="C94" s="37"/>
      <c r="D94" s="37"/>
    </row>
    <row r="95" spans="2:4" ht="12.75">
      <c r="B95" s="124"/>
      <c r="C95" s="38"/>
      <c r="D95" s="38"/>
    </row>
    <row r="96" spans="2:4" ht="12.75">
      <c r="B96" s="124"/>
      <c r="C96" s="34"/>
      <c r="D96" s="34"/>
    </row>
    <row r="97" spans="2:4" ht="12.75">
      <c r="B97" s="125"/>
      <c r="C97" s="39"/>
      <c r="D97" s="39"/>
    </row>
    <row r="98" spans="2:4" ht="12.75">
      <c r="B98" s="125"/>
      <c r="C98" s="33"/>
      <c r="D98" s="33"/>
    </row>
    <row r="99" spans="2:4" ht="12.75">
      <c r="B99" s="125"/>
      <c r="C99" s="40"/>
      <c r="D99" s="40"/>
    </row>
    <row r="100" spans="2:4" ht="12.75">
      <c r="B100" s="77"/>
      <c r="C100" s="34"/>
      <c r="D100" s="34"/>
    </row>
    <row r="101" spans="2:4" ht="12.75">
      <c r="B101" s="124"/>
      <c r="C101" s="38"/>
      <c r="D101" s="38"/>
    </row>
    <row r="102" spans="2:4" ht="12.75">
      <c r="B102" s="124"/>
      <c r="C102" s="32"/>
      <c r="D102" s="32"/>
    </row>
    <row r="103" spans="2:4" ht="12.75">
      <c r="B103" s="124"/>
      <c r="C103" s="33"/>
      <c r="D103" s="33"/>
    </row>
    <row r="104" spans="2:4" ht="12.75">
      <c r="B104" s="77"/>
      <c r="C104" s="34"/>
      <c r="D104" s="34"/>
    </row>
    <row r="105" spans="2:4" ht="12.75">
      <c r="B105" s="125"/>
      <c r="C105" s="38"/>
      <c r="D105" s="38"/>
    </row>
    <row r="106" spans="2:4" ht="12.75">
      <c r="B106" s="125"/>
      <c r="C106" s="33"/>
      <c r="D106" s="33"/>
    </row>
    <row r="107" spans="2:4" ht="12.75">
      <c r="B107" s="77"/>
      <c r="C107" s="34"/>
      <c r="D107" s="34"/>
    </row>
    <row r="108" spans="2:4" ht="12.75">
      <c r="B108" s="124"/>
      <c r="C108" s="38"/>
      <c r="D108" s="38"/>
    </row>
    <row r="109" spans="2:4" ht="12.75">
      <c r="B109" s="77"/>
      <c r="C109" s="34"/>
      <c r="D109" s="34"/>
    </row>
    <row r="110" spans="2:4" ht="12.75">
      <c r="B110" s="124"/>
      <c r="C110" s="38"/>
      <c r="D110" s="38"/>
    </row>
    <row r="111" spans="2:4" ht="12.75">
      <c r="B111" s="124"/>
      <c r="C111" s="38"/>
      <c r="D111" s="38"/>
    </row>
    <row r="112" spans="1:4" ht="12.75">
      <c r="A112" s="55"/>
      <c r="B112" s="123"/>
      <c r="C112" s="33"/>
      <c r="D112" s="33"/>
    </row>
    <row r="113" spans="2:4" ht="13.5">
      <c r="B113" s="126"/>
      <c r="C113" s="33"/>
      <c r="D113" s="33"/>
    </row>
    <row r="114" spans="2:4" ht="13.5">
      <c r="B114" s="126"/>
      <c r="C114" s="32"/>
      <c r="D114" s="32"/>
    </row>
    <row r="115" spans="2:4" ht="12.75">
      <c r="B115" s="77"/>
      <c r="C115" s="37"/>
      <c r="D115" s="37"/>
    </row>
    <row r="116" spans="2:4" ht="12.75">
      <c r="B116" s="124"/>
      <c r="C116" s="38"/>
      <c r="D116" s="38"/>
    </row>
    <row r="117" spans="2:4" ht="12.75">
      <c r="B117" s="124"/>
      <c r="C117" s="33"/>
      <c r="D117" s="33"/>
    </row>
    <row r="118" spans="2:4" ht="12.75">
      <c r="B118" s="124"/>
      <c r="C118" s="32"/>
      <c r="D118" s="32"/>
    </row>
    <row r="119" spans="2:4" ht="12.75">
      <c r="B119" s="77"/>
      <c r="C119" s="34"/>
      <c r="D119" s="34"/>
    </row>
    <row r="120" spans="2:4" ht="12.75">
      <c r="B120" s="124"/>
      <c r="C120" s="38"/>
      <c r="D120" s="38"/>
    </row>
    <row r="121" spans="2:4" ht="12.75">
      <c r="B121" s="124"/>
      <c r="C121" s="38"/>
      <c r="D121" s="38"/>
    </row>
    <row r="122" spans="2:4" ht="12.75">
      <c r="B122" s="127"/>
      <c r="C122" s="41"/>
      <c r="D122" s="41"/>
    </row>
    <row r="123" spans="2:4" ht="12.75">
      <c r="B123" s="124"/>
      <c r="C123" s="38"/>
      <c r="D123" s="38"/>
    </row>
    <row r="124" spans="2:4" ht="12.75">
      <c r="B124" s="124"/>
      <c r="C124" s="38"/>
      <c r="D124" s="38"/>
    </row>
    <row r="125" spans="2:4" ht="12.75">
      <c r="B125" s="124"/>
      <c r="C125" s="38"/>
      <c r="D125" s="38"/>
    </row>
    <row r="126" spans="2:4" ht="12.75">
      <c r="B126" s="77"/>
      <c r="C126" s="34"/>
      <c r="D126" s="34"/>
    </row>
    <row r="127" spans="2:4" ht="12.75">
      <c r="B127" s="124"/>
      <c r="C127" s="38"/>
      <c r="D127" s="38"/>
    </row>
    <row r="128" spans="2:4" ht="12.75">
      <c r="B128" s="77"/>
      <c r="C128" s="34"/>
      <c r="D128" s="34"/>
    </row>
    <row r="129" spans="2:4" ht="12.75">
      <c r="B129" s="124"/>
      <c r="C129" s="38"/>
      <c r="D129" s="38"/>
    </row>
    <row r="130" spans="2:4" ht="12.75">
      <c r="B130" s="124"/>
      <c r="C130" s="38"/>
      <c r="D130" s="38"/>
    </row>
    <row r="131" spans="2:4" ht="12.75">
      <c r="B131" s="124"/>
      <c r="C131" s="38"/>
      <c r="D131" s="38"/>
    </row>
    <row r="132" spans="2:4" ht="12.75">
      <c r="B132" s="124"/>
      <c r="C132" s="38"/>
      <c r="D132" s="38"/>
    </row>
    <row r="133" spans="1:4" ht="12.75">
      <c r="A133" s="33"/>
      <c r="B133" s="33"/>
      <c r="C133" s="42"/>
      <c r="D133" s="42"/>
    </row>
    <row r="134" spans="2:4" ht="12.75">
      <c r="B134" s="124"/>
      <c r="C134" s="32"/>
      <c r="D134" s="32"/>
    </row>
    <row r="135" spans="2:4" ht="12.75">
      <c r="B135" s="128"/>
      <c r="C135" s="19"/>
      <c r="D135" s="19"/>
    </row>
    <row r="136" spans="2:4" ht="12.75">
      <c r="B136" s="124"/>
      <c r="C136" s="38"/>
      <c r="D136" s="38"/>
    </row>
    <row r="137" spans="2:4" ht="12.75">
      <c r="B137" s="127"/>
      <c r="C137" s="41"/>
      <c r="D137" s="41"/>
    </row>
    <row r="138" spans="2:4" ht="12.75">
      <c r="B138" s="127"/>
      <c r="C138" s="41"/>
      <c r="D138" s="41"/>
    </row>
    <row r="139" spans="2:4" ht="12.75">
      <c r="B139" s="124"/>
      <c r="C139" s="38"/>
      <c r="D139" s="38"/>
    </row>
    <row r="140" spans="2:4" ht="12.75">
      <c r="B140" s="77"/>
      <c r="C140" s="34"/>
      <c r="D140" s="34"/>
    </row>
    <row r="141" spans="2:4" ht="12.75">
      <c r="B141" s="124"/>
      <c r="C141" s="38"/>
      <c r="D141" s="38"/>
    </row>
    <row r="142" spans="2:4" ht="12.75">
      <c r="B142" s="124"/>
      <c r="C142" s="38"/>
      <c r="D142" s="38"/>
    </row>
    <row r="143" spans="2:4" ht="12.75">
      <c r="B143" s="77"/>
      <c r="C143" s="34"/>
      <c r="D143" s="34"/>
    </row>
    <row r="144" spans="2:4" ht="12.75">
      <c r="B144" s="124"/>
      <c r="C144" s="38"/>
      <c r="D144" s="38"/>
    </row>
    <row r="145" spans="2:4" ht="12.75">
      <c r="B145" s="127"/>
      <c r="C145" s="41"/>
      <c r="D145" s="41"/>
    </row>
    <row r="146" spans="2:4" ht="12.75">
      <c r="B146" s="77"/>
      <c r="C146" s="19"/>
      <c r="D146" s="19"/>
    </row>
    <row r="147" spans="2:4" ht="12.75">
      <c r="B147" s="125"/>
      <c r="C147" s="41"/>
      <c r="D147" s="41"/>
    </row>
    <row r="148" spans="2:4" ht="12.75">
      <c r="B148" s="77"/>
      <c r="C148" s="34"/>
      <c r="D148" s="34"/>
    </row>
    <row r="149" spans="2:4" ht="12.75">
      <c r="B149" s="124"/>
      <c r="C149" s="38"/>
      <c r="D149" s="38"/>
    </row>
    <row r="150" spans="2:4" ht="12.75">
      <c r="B150" s="124"/>
      <c r="C150" s="32"/>
      <c r="D150" s="32"/>
    </row>
    <row r="151" spans="2:4" ht="12.75">
      <c r="B151" s="125"/>
      <c r="C151" s="34"/>
      <c r="D151" s="34"/>
    </row>
    <row r="152" spans="2:4" ht="12.75">
      <c r="B152" s="125"/>
      <c r="C152" s="41"/>
      <c r="D152" s="41"/>
    </row>
    <row r="153" spans="2:4" ht="12.75">
      <c r="B153" s="125"/>
      <c r="C153" s="43"/>
      <c r="D153" s="43"/>
    </row>
    <row r="154" spans="2:4" ht="12.75">
      <c r="B154" s="77"/>
      <c r="C154" s="37"/>
      <c r="D154" s="37"/>
    </row>
    <row r="155" spans="2:4" ht="12.75">
      <c r="B155" s="124"/>
      <c r="C155" s="38"/>
      <c r="D155" s="38"/>
    </row>
    <row r="156" spans="2:4" ht="12.75">
      <c r="B156" s="128"/>
      <c r="C156" s="44"/>
      <c r="D156" s="44"/>
    </row>
    <row r="157" spans="2:4" ht="12.75">
      <c r="B157" s="127"/>
      <c r="C157" s="41"/>
      <c r="D157" s="41"/>
    </row>
    <row r="158" spans="2:4" ht="12.75">
      <c r="B158" s="127"/>
      <c r="C158" s="43"/>
      <c r="D158" s="43"/>
    </row>
    <row r="159" spans="2:4" ht="12.75">
      <c r="B159" s="127"/>
      <c r="C159" s="43"/>
      <c r="D159" s="43"/>
    </row>
    <row r="160" spans="2:4" ht="12.75">
      <c r="B160" s="128"/>
      <c r="C160" s="19"/>
      <c r="D160" s="19"/>
    </row>
    <row r="161" spans="2:4" ht="12.75">
      <c r="B161" s="127"/>
      <c r="C161" s="41"/>
      <c r="D161" s="41"/>
    </row>
    <row r="162" spans="2:4" ht="12.75">
      <c r="B162" s="127"/>
      <c r="C162" s="45"/>
      <c r="D162" s="45"/>
    </row>
    <row r="163" spans="2:4" ht="12.75">
      <c r="B163" s="127"/>
      <c r="C163" s="32"/>
      <c r="D163" s="32"/>
    </row>
    <row r="164" spans="2:4" ht="12.75">
      <c r="B164" s="77"/>
      <c r="C164" s="37"/>
      <c r="D164" s="37"/>
    </row>
    <row r="165" spans="2:4" ht="12.75">
      <c r="B165" s="124"/>
      <c r="C165" s="38"/>
      <c r="D165" s="38"/>
    </row>
    <row r="166" spans="2:4" ht="12.75">
      <c r="B166" s="124"/>
      <c r="C166" s="43"/>
      <c r="D166" s="43"/>
    </row>
    <row r="167" spans="2:4" ht="12.75">
      <c r="B167" s="128"/>
      <c r="C167" s="19"/>
      <c r="D167" s="19"/>
    </row>
    <row r="168" spans="2:4" ht="12.75">
      <c r="B168" s="127"/>
      <c r="C168" s="41"/>
      <c r="D168" s="41"/>
    </row>
    <row r="169" spans="2:4" ht="12.75">
      <c r="B169" s="124"/>
      <c r="C169" s="38"/>
      <c r="D169" s="38"/>
    </row>
    <row r="170" spans="1:4" ht="12.75">
      <c r="A170" s="36"/>
      <c r="B170" s="119"/>
      <c r="C170" s="33"/>
      <c r="D170" s="33"/>
    </row>
    <row r="171" spans="1:4" ht="12.75">
      <c r="A171" s="55"/>
      <c r="B171" s="123"/>
      <c r="C171" s="33"/>
      <c r="D171" s="33"/>
    </row>
    <row r="172" spans="1:4" ht="12.75">
      <c r="A172" s="55"/>
      <c r="B172" s="123"/>
      <c r="C172" s="32"/>
      <c r="D172" s="32"/>
    </row>
    <row r="173" spans="2:4" ht="12.75">
      <c r="B173" s="124"/>
      <c r="C173" s="33"/>
      <c r="D173" s="33"/>
    </row>
    <row r="174" spans="2:4" ht="12.75">
      <c r="B174" s="76"/>
      <c r="C174" s="34"/>
      <c r="D174" s="34"/>
    </row>
    <row r="175" spans="2:4" ht="12.75">
      <c r="B175" s="124"/>
      <c r="C175" s="32"/>
      <c r="D175" s="32"/>
    </row>
    <row r="176" spans="2:4" ht="12.75">
      <c r="B176" s="124"/>
      <c r="C176" s="32"/>
      <c r="D176" s="32"/>
    </row>
    <row r="177" spans="2:4" ht="12.75">
      <c r="B177" s="77"/>
      <c r="C177" s="37"/>
      <c r="D177" s="37"/>
    </row>
    <row r="178" spans="2:4" ht="12.75">
      <c r="B178" s="124"/>
      <c r="C178" s="33"/>
      <c r="D178" s="33"/>
    </row>
    <row r="179" spans="2:4" ht="12.75">
      <c r="B179" s="124"/>
      <c r="C179" s="37"/>
      <c r="D179" s="37"/>
    </row>
    <row r="180" spans="2:4" ht="12.75">
      <c r="B180" s="125"/>
      <c r="C180" s="33"/>
      <c r="D180" s="33"/>
    </row>
    <row r="181" spans="2:4" ht="12.75">
      <c r="B181" s="125"/>
      <c r="C181" s="40"/>
      <c r="D181" s="40"/>
    </row>
    <row r="182" spans="2:4" ht="12.75">
      <c r="B182" s="77"/>
      <c r="C182" s="34"/>
      <c r="D182" s="34"/>
    </row>
    <row r="183" spans="1:4" ht="12.75">
      <c r="A183" s="55"/>
      <c r="B183" s="123"/>
      <c r="C183" s="33"/>
      <c r="D183" s="33"/>
    </row>
    <row r="184" spans="2:4" ht="12.75">
      <c r="B184" s="124"/>
      <c r="C184" s="33"/>
      <c r="D184" s="33"/>
    </row>
    <row r="185" spans="2:4" ht="12.75">
      <c r="B185" s="124"/>
      <c r="C185" s="32"/>
      <c r="D185" s="32"/>
    </row>
    <row r="186" spans="2:4" ht="12.75">
      <c r="B186" s="77"/>
      <c r="C186" s="34"/>
      <c r="D186" s="34"/>
    </row>
    <row r="187" spans="2:4" ht="12.75">
      <c r="B187" s="124"/>
      <c r="C187" s="32"/>
      <c r="D187" s="32"/>
    </row>
    <row r="188" spans="2:4" ht="12.75">
      <c r="B188" s="128"/>
      <c r="C188" s="19"/>
      <c r="D188" s="19"/>
    </row>
    <row r="189" spans="2:4" ht="12.75">
      <c r="B189" s="125"/>
      <c r="C189" s="43"/>
      <c r="D189" s="43"/>
    </row>
    <row r="190" spans="2:4" ht="12.75">
      <c r="B190" s="77"/>
      <c r="C190" s="37"/>
      <c r="D190" s="37"/>
    </row>
    <row r="191" spans="2:4" ht="12.75">
      <c r="B191" s="128"/>
      <c r="C191" s="20"/>
      <c r="D191" s="20"/>
    </row>
    <row r="192" spans="2:4" ht="12.75">
      <c r="B192" s="127"/>
      <c r="C192" s="45"/>
      <c r="D192" s="45"/>
    </row>
    <row r="193" spans="2:4" ht="12.75">
      <c r="B193" s="127"/>
      <c r="C193" s="32"/>
      <c r="D193" s="32"/>
    </row>
    <row r="194" spans="2:4" ht="12.75">
      <c r="B194" s="77"/>
      <c r="C194" s="37"/>
      <c r="D194" s="37"/>
    </row>
    <row r="195" spans="2:4" ht="12.75">
      <c r="B195" s="77"/>
      <c r="C195" s="37"/>
      <c r="D195" s="37"/>
    </row>
    <row r="196" spans="2:4" ht="12.75">
      <c r="B196" s="124"/>
      <c r="C196" s="38"/>
      <c r="D196" s="38"/>
    </row>
    <row r="197" spans="1:3" ht="12.75">
      <c r="A197" s="218"/>
      <c r="B197" s="219"/>
      <c r="C197" s="219"/>
    </row>
    <row r="198" spans="1:4" ht="12.75">
      <c r="A198" s="46"/>
      <c r="B198" s="46"/>
      <c r="C198" s="47"/>
      <c r="D198" s="42"/>
    </row>
    <row r="200" spans="1:4" ht="12.75">
      <c r="A200" s="55"/>
      <c r="B200" s="55"/>
      <c r="C200" s="14"/>
      <c r="D200" s="14"/>
    </row>
    <row r="201" spans="1:4" ht="12.75">
      <c r="A201" s="55"/>
      <c r="B201" s="55"/>
      <c r="C201" s="14"/>
      <c r="D201" s="14"/>
    </row>
    <row r="202" spans="1:4" ht="12.75">
      <c r="A202" s="55"/>
      <c r="B202" s="55"/>
      <c r="C202" s="14"/>
      <c r="D202" s="14"/>
    </row>
    <row r="203" spans="1:4" ht="12.75">
      <c r="A203" s="55"/>
      <c r="B203" s="55"/>
      <c r="C203" s="14"/>
      <c r="D203" s="14"/>
    </row>
    <row r="204" spans="1:4" ht="12.75">
      <c r="A204" s="55"/>
      <c r="B204" s="55"/>
      <c r="C204" s="14"/>
      <c r="D204" s="14"/>
    </row>
    <row r="205" ht="12.75">
      <c r="A205" s="55"/>
    </row>
    <row r="206" spans="1:4" ht="12.75">
      <c r="A206" s="55"/>
      <c r="B206" s="55"/>
      <c r="C206" s="14"/>
      <c r="D206" s="14"/>
    </row>
    <row r="207" spans="1:4" ht="12.75">
      <c r="A207" s="55"/>
      <c r="B207" s="55"/>
      <c r="C207" s="21"/>
      <c r="D207" s="21"/>
    </row>
    <row r="208" spans="1:4" ht="12.75">
      <c r="A208" s="55"/>
      <c r="B208" s="55"/>
      <c r="C208" s="14"/>
      <c r="D208" s="14"/>
    </row>
    <row r="209" spans="1:4" ht="12.75">
      <c r="A209" s="55"/>
      <c r="B209" s="55"/>
      <c r="C209" s="33"/>
      <c r="D209" s="33"/>
    </row>
    <row r="210" spans="2:4" ht="12.75">
      <c r="B210" s="77"/>
      <c r="C210" s="34"/>
      <c r="D210" s="34"/>
    </row>
  </sheetData>
  <sheetProtection/>
  <mergeCells count="5">
    <mergeCell ref="A197:C197"/>
    <mergeCell ref="A2:H2"/>
    <mergeCell ref="A1:H1"/>
    <mergeCell ref="A3:C3"/>
    <mergeCell ref="A4:C4"/>
  </mergeCells>
  <printOptions horizontalCentered="1"/>
  <pageMargins left="0.1968503937007874" right="0.1968503937007874" top="0.4330708661417323" bottom="0.4330708661417323" header="0.31496062992125984" footer="0.1968503937007874"/>
  <pageSetup horizontalDpi="300" verticalDpi="300" orientation="portrait" paperSize="9" scale="85" r:id="rId1"/>
  <rowBreaks count="2" manualBreakCount="2">
    <brk id="131" max="9" man="1"/>
    <brk id="19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11.421875" defaultRowHeight="14.25" customHeight="1"/>
  <cols>
    <col min="1" max="2" width="5.28125" style="73" customWidth="1"/>
    <col min="3" max="3" width="45.7109375" style="4" customWidth="1"/>
    <col min="4" max="4" width="13.00390625" style="4" customWidth="1"/>
    <col min="5" max="5" width="12.7109375" style="15" customWidth="1"/>
    <col min="6" max="6" width="12.57421875" style="18" customWidth="1"/>
    <col min="7" max="7" width="8.7109375" style="15" customWidth="1"/>
    <col min="8" max="8" width="8.140625" style="18" customWidth="1"/>
    <col min="9" max="9" width="11.421875" style="17" customWidth="1"/>
    <col min="10" max="16384" width="11.421875" style="7" customWidth="1"/>
  </cols>
  <sheetData>
    <row r="1" spans="1:8" ht="34.5" customHeight="1">
      <c r="A1" s="225" t="s">
        <v>72</v>
      </c>
      <c r="B1" s="225"/>
      <c r="C1" s="225"/>
      <c r="D1" s="225"/>
      <c r="E1" s="225"/>
      <c r="F1" s="225"/>
      <c r="G1" s="225"/>
      <c r="H1" s="225"/>
    </row>
    <row r="2" spans="1:9" s="35" customFormat="1" ht="27.75" customHeight="1">
      <c r="A2" s="221" t="s">
        <v>136</v>
      </c>
      <c r="B2" s="222"/>
      <c r="C2" s="222"/>
      <c r="D2" s="164" t="s">
        <v>187</v>
      </c>
      <c r="E2" s="164" t="s">
        <v>189</v>
      </c>
      <c r="F2" s="232" t="s">
        <v>190</v>
      </c>
      <c r="G2" s="103" t="s">
        <v>137</v>
      </c>
      <c r="H2" s="103" t="s">
        <v>137</v>
      </c>
      <c r="I2" s="50"/>
    </row>
    <row r="3" spans="1:9" s="35" customFormat="1" ht="12" customHeight="1">
      <c r="A3" s="223">
        <v>1</v>
      </c>
      <c r="B3" s="224"/>
      <c r="C3" s="224"/>
      <c r="D3" s="104">
        <v>2</v>
      </c>
      <c r="E3" s="104">
        <v>3</v>
      </c>
      <c r="F3" s="233">
        <v>4</v>
      </c>
      <c r="G3" s="105" t="s">
        <v>138</v>
      </c>
      <c r="H3" s="105" t="s">
        <v>139</v>
      </c>
      <c r="I3" s="50"/>
    </row>
    <row r="4" spans="1:8" ht="22.5" customHeight="1">
      <c r="A4" s="55">
        <v>3</v>
      </c>
      <c r="B4" s="64"/>
      <c r="C4" s="71" t="s">
        <v>34</v>
      </c>
      <c r="D4" s="17">
        <f>D5+D15+D46+D56</f>
        <v>22617589.610000003</v>
      </c>
      <c r="E4" s="17">
        <f>E5+E15+E46+E56</f>
        <v>75280000</v>
      </c>
      <c r="F4" s="65">
        <f>F5+F15+F46+F56</f>
        <v>21397991.64</v>
      </c>
      <c r="G4" s="65">
        <f aca="true" t="shared" si="0" ref="G4:G32">F4/D4*100</f>
        <v>94.60774560406394</v>
      </c>
      <c r="H4" s="65">
        <f>F4/E4*100</f>
        <v>28.424537247608928</v>
      </c>
    </row>
    <row r="5" spans="1:8" ht="12.75" customHeight="1">
      <c r="A5" s="55">
        <v>31</v>
      </c>
      <c r="B5" s="64"/>
      <c r="C5" s="64" t="s">
        <v>35</v>
      </c>
      <c r="D5" s="17">
        <f>D6+D10+D12</f>
        <v>14286763.21</v>
      </c>
      <c r="E5" s="17">
        <f>E6+E10+E12</f>
        <v>18600000</v>
      </c>
      <c r="F5" s="65">
        <f>F6+F10+F12</f>
        <v>14844687.530000001</v>
      </c>
      <c r="G5" s="65">
        <f t="shared" si="0"/>
        <v>103.90518350307285</v>
      </c>
      <c r="H5" s="65">
        <f>F5/E5*100</f>
        <v>79.81014801075268</v>
      </c>
    </row>
    <row r="6" spans="1:9" s="16" customFormat="1" ht="13.5" customHeight="1">
      <c r="A6" s="55">
        <v>311</v>
      </c>
      <c r="B6" s="64"/>
      <c r="C6" s="64" t="s">
        <v>80</v>
      </c>
      <c r="D6" s="17">
        <f>SUM(D7:D9)</f>
        <v>11985064.42</v>
      </c>
      <c r="E6" s="17">
        <v>15100000</v>
      </c>
      <c r="F6" s="65">
        <f>SUM(F7:F9)</f>
        <v>12430916.49</v>
      </c>
      <c r="G6" s="65">
        <f t="shared" si="0"/>
        <v>103.72006402615565</v>
      </c>
      <c r="H6" s="65">
        <f aca="true" t="shared" si="1" ref="H6:H12">F6/E6*100</f>
        <v>82.32395026490066</v>
      </c>
      <c r="I6" s="17"/>
    </row>
    <row r="7" spans="1:7" ht="13.5" customHeight="1">
      <c r="A7" s="30"/>
      <c r="B7" s="66">
        <v>3111</v>
      </c>
      <c r="C7" s="66" t="s">
        <v>36</v>
      </c>
      <c r="D7" s="44">
        <v>11875723.24</v>
      </c>
      <c r="F7" s="18">
        <f>SUM('posebni dio'!D12)</f>
        <v>12297796.43</v>
      </c>
      <c r="G7" s="18">
        <f t="shared" si="0"/>
        <v>103.55408408793467</v>
      </c>
    </row>
    <row r="8" spans="1:7" ht="13.5" customHeight="1" hidden="1">
      <c r="A8" s="30"/>
      <c r="B8" s="66">
        <v>3112</v>
      </c>
      <c r="C8" s="66" t="s">
        <v>110</v>
      </c>
      <c r="D8" s="44">
        <v>0</v>
      </c>
      <c r="F8" s="18">
        <f>SUM('posebni dio'!D13)</f>
        <v>0</v>
      </c>
      <c r="G8" s="18" t="e">
        <f t="shared" si="0"/>
        <v>#DIV/0!</v>
      </c>
    </row>
    <row r="9" spans="1:9" s="31" customFormat="1" ht="12.75">
      <c r="A9" s="73"/>
      <c r="B9" s="75">
        <v>3113</v>
      </c>
      <c r="C9" s="76" t="s">
        <v>97</v>
      </c>
      <c r="D9" s="44">
        <v>109341.18</v>
      </c>
      <c r="E9" s="15"/>
      <c r="F9" s="18">
        <f>SUM('posebni dio'!D14)</f>
        <v>133120.06</v>
      </c>
      <c r="G9" s="18">
        <f t="shared" si="0"/>
        <v>121.74741483492313</v>
      </c>
      <c r="H9" s="18"/>
      <c r="I9" s="51"/>
    </row>
    <row r="10" spans="1:9" s="16" customFormat="1" ht="13.5" customHeight="1">
      <c r="A10" s="55">
        <v>312</v>
      </c>
      <c r="B10" s="64"/>
      <c r="C10" s="64" t="s">
        <v>37</v>
      </c>
      <c r="D10" s="17">
        <f>D11</f>
        <v>355375</v>
      </c>
      <c r="E10" s="17">
        <v>1000000</v>
      </c>
      <c r="F10" s="65">
        <f>F11</f>
        <v>419439.55</v>
      </c>
      <c r="G10" s="65">
        <f t="shared" si="0"/>
        <v>118.0273091804432</v>
      </c>
      <c r="H10" s="65">
        <f t="shared" si="1"/>
        <v>41.943955</v>
      </c>
      <c r="I10" s="17"/>
    </row>
    <row r="11" spans="1:7" ht="13.5" customHeight="1">
      <c r="A11" s="30"/>
      <c r="B11" s="66">
        <v>3121</v>
      </c>
      <c r="C11" s="66" t="s">
        <v>37</v>
      </c>
      <c r="D11" s="44">
        <v>355375</v>
      </c>
      <c r="F11" s="18">
        <f>SUM('posebni dio'!D16)</f>
        <v>419439.55</v>
      </c>
      <c r="G11" s="18">
        <f t="shared" si="0"/>
        <v>118.0273091804432</v>
      </c>
    </row>
    <row r="12" spans="1:9" s="16" customFormat="1" ht="13.5" customHeight="1">
      <c r="A12" s="55">
        <v>313</v>
      </c>
      <c r="B12" s="64"/>
      <c r="C12" s="64" t="s">
        <v>38</v>
      </c>
      <c r="D12" s="17">
        <f>D13+D14</f>
        <v>1946323.79</v>
      </c>
      <c r="E12" s="17">
        <v>2500000</v>
      </c>
      <c r="F12" s="65">
        <f>F13+F14</f>
        <v>1994331.49</v>
      </c>
      <c r="G12" s="65">
        <f t="shared" si="0"/>
        <v>102.46658342495007</v>
      </c>
      <c r="H12" s="65">
        <f t="shared" si="1"/>
        <v>79.7732596</v>
      </c>
      <c r="I12" s="17"/>
    </row>
    <row r="13" spans="1:7" ht="13.5" customHeight="1">
      <c r="A13" s="30"/>
      <c r="B13" s="66">
        <v>3132</v>
      </c>
      <c r="C13" s="66" t="s">
        <v>88</v>
      </c>
      <c r="D13" s="44">
        <v>1946323.79</v>
      </c>
      <c r="F13" s="18">
        <f>SUM('posebni dio'!D18)</f>
        <v>1994331.49</v>
      </c>
      <c r="G13" s="18">
        <f t="shared" si="0"/>
        <v>102.46658342495007</v>
      </c>
    </row>
    <row r="14" spans="1:7" ht="13.5" customHeight="1" hidden="1">
      <c r="A14" s="30"/>
      <c r="B14" s="66">
        <v>3133</v>
      </c>
      <c r="C14" s="66" t="s">
        <v>91</v>
      </c>
      <c r="D14" s="44">
        <v>0</v>
      </c>
      <c r="F14" s="18">
        <f>SUM('posebni dio'!D19)</f>
        <v>0</v>
      </c>
      <c r="G14" s="18" t="e">
        <f t="shared" si="0"/>
        <v>#DIV/0!</v>
      </c>
    </row>
    <row r="15" spans="1:8" ht="13.5" customHeight="1">
      <c r="A15" s="55">
        <v>32</v>
      </c>
      <c r="B15" s="64"/>
      <c r="C15" s="67" t="s">
        <v>0</v>
      </c>
      <c r="D15" s="17">
        <f>D16+D21+D26+D38+D36</f>
        <v>7991678.62</v>
      </c>
      <c r="E15" s="17">
        <f>E16+E21+E26+E38+E36</f>
        <v>24810000</v>
      </c>
      <c r="F15" s="65">
        <f>F16+F21+F26+F38+F36</f>
        <v>6322027.1899999995</v>
      </c>
      <c r="G15" s="65">
        <f t="shared" si="0"/>
        <v>79.10762545153499</v>
      </c>
      <c r="H15" s="65">
        <f>F15/E15*100</f>
        <v>25.481770213623538</v>
      </c>
    </row>
    <row r="16" spans="1:9" s="16" customFormat="1" ht="13.5" customHeight="1">
      <c r="A16" s="55">
        <v>321</v>
      </c>
      <c r="B16" s="64"/>
      <c r="C16" s="67" t="s">
        <v>4</v>
      </c>
      <c r="D16" s="17">
        <f>D17+D18+D19+D20</f>
        <v>511505.2</v>
      </c>
      <c r="E16" s="17">
        <v>750000</v>
      </c>
      <c r="F16" s="65">
        <f>F17+F18+F19+F20</f>
        <v>555694.51</v>
      </c>
      <c r="G16" s="65">
        <f t="shared" si="0"/>
        <v>108.63907346396478</v>
      </c>
      <c r="H16" s="65">
        <f>F16/E16*100</f>
        <v>74.09260133333333</v>
      </c>
      <c r="I16" s="17"/>
    </row>
    <row r="17" spans="1:7" ht="13.5" customHeight="1">
      <c r="A17" s="30"/>
      <c r="B17" s="66">
        <v>3211</v>
      </c>
      <c r="C17" s="68" t="s">
        <v>39</v>
      </c>
      <c r="D17" s="44">
        <v>14595.7</v>
      </c>
      <c r="F17" s="18">
        <f>SUM('posebni dio'!D22)</f>
        <v>36190.06</v>
      </c>
      <c r="G17" s="18">
        <f t="shared" si="0"/>
        <v>247.9501497016244</v>
      </c>
    </row>
    <row r="18" spans="1:7" ht="13.5" customHeight="1">
      <c r="A18" s="30"/>
      <c r="B18" s="66">
        <v>3212</v>
      </c>
      <c r="C18" s="68" t="s">
        <v>40</v>
      </c>
      <c r="D18" s="44">
        <v>425606</v>
      </c>
      <c r="F18" s="18">
        <f>SUM('posebni dio'!D23)</f>
        <v>414588</v>
      </c>
      <c r="G18" s="18">
        <f t="shared" si="0"/>
        <v>97.41122070647499</v>
      </c>
    </row>
    <row r="19" spans="1:7" ht="13.5" customHeight="1">
      <c r="A19" s="30"/>
      <c r="B19" s="70" t="s">
        <v>2</v>
      </c>
      <c r="C19" s="68" t="s">
        <v>3</v>
      </c>
      <c r="D19" s="44">
        <v>47867.5</v>
      </c>
      <c r="F19" s="18">
        <f>SUM('posebni dio'!D24)</f>
        <v>85458.45</v>
      </c>
      <c r="G19" s="18">
        <f t="shared" si="0"/>
        <v>178.53125816054734</v>
      </c>
    </row>
    <row r="20" spans="1:7" ht="13.5" customHeight="1">
      <c r="A20" s="30"/>
      <c r="B20" s="70">
        <v>3214</v>
      </c>
      <c r="C20" s="68" t="s">
        <v>104</v>
      </c>
      <c r="D20" s="44">
        <v>23436</v>
      </c>
      <c r="F20" s="18">
        <f>SUM('posebni dio'!D25)</f>
        <v>19458</v>
      </c>
      <c r="G20" s="18">
        <f t="shared" si="0"/>
        <v>83.02611367127496</v>
      </c>
    </row>
    <row r="21" spans="1:9" s="16" customFormat="1" ht="13.5" customHeight="1">
      <c r="A21" s="55">
        <v>322</v>
      </c>
      <c r="B21" s="69"/>
      <c r="C21" s="69" t="s">
        <v>41</v>
      </c>
      <c r="D21" s="17">
        <f>SUM(D22:D25)</f>
        <v>1309714.79</v>
      </c>
      <c r="E21" s="17">
        <v>2600000</v>
      </c>
      <c r="F21" s="65">
        <f>SUM(F22:F25)</f>
        <v>1596258.8</v>
      </c>
      <c r="G21" s="65">
        <f t="shared" si="0"/>
        <v>121.87835185094</v>
      </c>
      <c r="H21" s="65">
        <f>F21/E21*100</f>
        <v>61.394569230769235</v>
      </c>
      <c r="I21" s="17"/>
    </row>
    <row r="22" spans="1:7" ht="13.5" customHeight="1">
      <c r="A22" s="30"/>
      <c r="B22" s="70">
        <v>3221</v>
      </c>
      <c r="C22" s="66" t="s">
        <v>42</v>
      </c>
      <c r="D22" s="44">
        <v>288493.43</v>
      </c>
      <c r="F22" s="18">
        <f>SUM('posebni dio'!D27)</f>
        <v>291213.11</v>
      </c>
      <c r="G22" s="18">
        <f t="shared" si="0"/>
        <v>100.94271817559242</v>
      </c>
    </row>
    <row r="23" spans="1:7" ht="13.5" customHeight="1">
      <c r="A23" s="30"/>
      <c r="B23" s="70">
        <v>3223</v>
      </c>
      <c r="C23" s="66" t="s">
        <v>43</v>
      </c>
      <c r="D23" s="44">
        <v>980966.25</v>
      </c>
      <c r="F23" s="18">
        <f>SUM('posebni dio'!D28)</f>
        <v>1247221.22</v>
      </c>
      <c r="G23" s="18">
        <f t="shared" si="0"/>
        <v>127.14211319706463</v>
      </c>
    </row>
    <row r="24" spans="1:7" ht="13.5" customHeight="1">
      <c r="A24" s="30"/>
      <c r="B24" s="70">
        <v>3224</v>
      </c>
      <c r="C24" s="77" t="s">
        <v>149</v>
      </c>
      <c r="D24" s="44">
        <v>32860.11</v>
      </c>
      <c r="F24" s="18">
        <f>SUM('posebni dio'!D29)</f>
        <v>48982.07</v>
      </c>
      <c r="G24" s="18">
        <f t="shared" si="0"/>
        <v>149.06240423419155</v>
      </c>
    </row>
    <row r="25" spans="1:7" ht="13.5" customHeight="1">
      <c r="A25" s="30"/>
      <c r="B25" s="70" t="s">
        <v>5</v>
      </c>
      <c r="C25" s="70" t="s">
        <v>6</v>
      </c>
      <c r="D25" s="44">
        <v>7395</v>
      </c>
      <c r="F25" s="18">
        <f>SUM('posebni dio'!D30)</f>
        <v>8842.4</v>
      </c>
      <c r="G25" s="18">
        <f t="shared" si="0"/>
        <v>119.57268424611223</v>
      </c>
    </row>
    <row r="26" spans="1:9" s="16" customFormat="1" ht="13.5" customHeight="1">
      <c r="A26" s="55">
        <v>323</v>
      </c>
      <c r="B26" s="129"/>
      <c r="C26" s="69" t="s">
        <v>7</v>
      </c>
      <c r="D26" s="17">
        <f>SUM(D27:D35)</f>
        <v>3048588.6</v>
      </c>
      <c r="E26" s="17">
        <v>8250000</v>
      </c>
      <c r="F26" s="65">
        <f>SUM(F27:F35)</f>
        <v>3598250.3099999996</v>
      </c>
      <c r="G26" s="65">
        <f t="shared" si="0"/>
        <v>118.03003888422332</v>
      </c>
      <c r="H26" s="65">
        <f>F26/E26*100</f>
        <v>43.61515527272727</v>
      </c>
      <c r="I26" s="17"/>
    </row>
    <row r="27" spans="1:7" ht="13.5" customHeight="1">
      <c r="A27" s="30"/>
      <c r="B27" s="66">
        <v>3231</v>
      </c>
      <c r="C27" s="66" t="s">
        <v>44</v>
      </c>
      <c r="D27" s="44">
        <v>198884.46</v>
      </c>
      <c r="F27" s="18">
        <f>SUM('posebni dio'!D32)</f>
        <v>214048.91</v>
      </c>
      <c r="G27" s="18">
        <f t="shared" si="0"/>
        <v>107.6247535880883</v>
      </c>
    </row>
    <row r="28" spans="1:7" ht="13.5" customHeight="1">
      <c r="A28" s="30"/>
      <c r="B28" s="66">
        <v>3232</v>
      </c>
      <c r="C28" s="70" t="s">
        <v>8</v>
      </c>
      <c r="D28" s="44">
        <v>206211.13</v>
      </c>
      <c r="F28" s="18">
        <f>SUM('posebni dio'!D33)</f>
        <v>238143.68</v>
      </c>
      <c r="G28" s="18">
        <f t="shared" si="0"/>
        <v>115.48536686647321</v>
      </c>
    </row>
    <row r="29" spans="1:7" ht="13.5" customHeight="1">
      <c r="A29" s="30"/>
      <c r="B29" s="75">
        <v>3233</v>
      </c>
      <c r="C29" s="78" t="s">
        <v>98</v>
      </c>
      <c r="D29" s="44">
        <v>79818.24</v>
      </c>
      <c r="F29" s="18">
        <f>SUM('posebni dio'!D34)</f>
        <v>70308.71</v>
      </c>
      <c r="G29" s="18">
        <f t="shared" si="0"/>
        <v>88.08601893502038</v>
      </c>
    </row>
    <row r="30" spans="1:7" ht="13.5" customHeight="1">
      <c r="A30" s="30"/>
      <c r="B30" s="66">
        <v>3234</v>
      </c>
      <c r="C30" s="68" t="s">
        <v>45</v>
      </c>
      <c r="D30" s="44">
        <v>128705.9</v>
      </c>
      <c r="F30" s="18">
        <f>SUM('posebni dio'!D35)</f>
        <v>84672.52</v>
      </c>
      <c r="G30" s="18">
        <f t="shared" si="0"/>
        <v>65.78759792674617</v>
      </c>
    </row>
    <row r="31" spans="1:7" ht="13.5" customHeight="1">
      <c r="A31" s="30"/>
      <c r="B31" s="66">
        <v>3235</v>
      </c>
      <c r="C31" s="68" t="s">
        <v>46</v>
      </c>
      <c r="D31" s="44">
        <v>21030</v>
      </c>
      <c r="F31" s="18">
        <f>SUM('posebni dio'!D36)</f>
        <v>15530.06</v>
      </c>
      <c r="G31" s="18">
        <f t="shared" si="0"/>
        <v>73.84717070851164</v>
      </c>
    </row>
    <row r="32" spans="1:7" ht="13.5" customHeight="1">
      <c r="A32" s="30"/>
      <c r="B32" s="66">
        <v>3236</v>
      </c>
      <c r="C32" s="74" t="s">
        <v>150</v>
      </c>
      <c r="D32" s="44">
        <v>171230</v>
      </c>
      <c r="F32" s="18">
        <f>SUM('posebni dio'!D37)</f>
        <v>15460</v>
      </c>
      <c r="G32" s="18">
        <f t="shared" si="0"/>
        <v>9.028791683700286</v>
      </c>
    </row>
    <row r="33" spans="1:7" ht="13.5" customHeight="1">
      <c r="A33" s="30"/>
      <c r="B33" s="66">
        <v>3237</v>
      </c>
      <c r="C33" s="70" t="s">
        <v>9</v>
      </c>
      <c r="D33" s="44">
        <v>1483114.54</v>
      </c>
      <c r="F33" s="18">
        <f>SUM('posebni dio'!D38)</f>
        <v>2159325.38</v>
      </c>
      <c r="G33" s="18">
        <f>F33/D33*100</f>
        <v>145.593972802667</v>
      </c>
    </row>
    <row r="34" spans="1:7" ht="13.5" customHeight="1">
      <c r="A34" s="30"/>
      <c r="B34" s="66">
        <v>3238</v>
      </c>
      <c r="C34" s="70" t="s">
        <v>10</v>
      </c>
      <c r="D34" s="44">
        <v>94464</v>
      </c>
      <c r="F34" s="18">
        <f>SUM('posebni dio'!D39)</f>
        <v>107168</v>
      </c>
      <c r="G34" s="18">
        <f>F34/D34*100</f>
        <v>113.44850948509486</v>
      </c>
    </row>
    <row r="35" spans="1:7" ht="13.5" customHeight="1">
      <c r="A35" s="30"/>
      <c r="B35" s="66">
        <v>3239</v>
      </c>
      <c r="C35" s="70" t="s">
        <v>47</v>
      </c>
      <c r="D35" s="44">
        <v>665130.33</v>
      </c>
      <c r="F35" s="18">
        <f>SUM('posebni dio'!D40)</f>
        <v>693593.05</v>
      </c>
      <c r="G35" s="18">
        <f>F35/D35*100</f>
        <v>104.27926959818538</v>
      </c>
    </row>
    <row r="36" spans="1:8" ht="13.5" customHeight="1">
      <c r="A36" s="55">
        <v>324</v>
      </c>
      <c r="B36" s="66"/>
      <c r="C36" s="64" t="s">
        <v>151</v>
      </c>
      <c r="D36" s="17">
        <f>SUM(D37)</f>
        <v>0</v>
      </c>
      <c r="E36" s="17">
        <v>30000</v>
      </c>
      <c r="F36" s="65">
        <f>SUM(F37)</f>
        <v>0</v>
      </c>
      <c r="G36" s="57" t="s">
        <v>142</v>
      </c>
      <c r="H36" s="65">
        <f>F36/E36*100</f>
        <v>0</v>
      </c>
    </row>
    <row r="37" spans="1:8" ht="13.5" customHeight="1" hidden="1">
      <c r="A37" s="30"/>
      <c r="B37" s="66">
        <v>3241</v>
      </c>
      <c r="C37" s="66" t="s">
        <v>151</v>
      </c>
      <c r="D37" s="44">
        <v>0</v>
      </c>
      <c r="E37" s="171">
        <v>0</v>
      </c>
      <c r="F37" s="18">
        <f>SUM('posebni dio'!D42)</f>
        <v>0</v>
      </c>
      <c r="G37" s="22" t="s">
        <v>142</v>
      </c>
      <c r="H37" s="22"/>
    </row>
    <row r="38" spans="1:9" s="16" customFormat="1" ht="13.5" customHeight="1">
      <c r="A38" s="55">
        <v>329</v>
      </c>
      <c r="B38" s="64"/>
      <c r="C38" s="64" t="s">
        <v>49</v>
      </c>
      <c r="D38" s="17">
        <f>SUM(D39:D45)</f>
        <v>3121870.0300000003</v>
      </c>
      <c r="E38" s="17">
        <v>13180000</v>
      </c>
      <c r="F38" s="65">
        <f>SUM(F39:F45)</f>
        <v>571823.57</v>
      </c>
      <c r="G38" s="65">
        <f aca="true" t="shared" si="2" ref="G38:G44">F38/D38*100</f>
        <v>18.316700070950738</v>
      </c>
      <c r="H38" s="65">
        <f>F38/E38*100</f>
        <v>4.33857033383915</v>
      </c>
      <c r="I38" s="17"/>
    </row>
    <row r="39" spans="1:9" ht="24" customHeight="1">
      <c r="A39" s="30"/>
      <c r="B39" s="75">
        <v>3291</v>
      </c>
      <c r="C39" s="146" t="s">
        <v>173</v>
      </c>
      <c r="D39" s="44">
        <v>18376.08</v>
      </c>
      <c r="F39" s="18">
        <f>SUM('posebni dio'!D44)</f>
        <v>18376.08</v>
      </c>
      <c r="G39" s="18">
        <f t="shared" si="2"/>
        <v>100</v>
      </c>
      <c r="I39" s="15"/>
    </row>
    <row r="40" spans="1:7" ht="13.5" customHeight="1">
      <c r="A40" s="30"/>
      <c r="B40" s="66">
        <v>3292</v>
      </c>
      <c r="C40" s="66" t="s">
        <v>50</v>
      </c>
      <c r="D40" s="44">
        <v>38117.51</v>
      </c>
      <c r="F40" s="18">
        <f>SUM('posebni dio'!D45)</f>
        <v>35685.95</v>
      </c>
      <c r="G40" s="18">
        <f t="shared" si="2"/>
        <v>93.62088447015556</v>
      </c>
    </row>
    <row r="41" spans="1:7" ht="13.5" customHeight="1">
      <c r="A41" s="30"/>
      <c r="B41" s="66">
        <v>3293</v>
      </c>
      <c r="C41" s="66" t="s">
        <v>51</v>
      </c>
      <c r="D41" s="44">
        <v>20826.83</v>
      </c>
      <c r="F41" s="18">
        <f>SUM('posebni dio'!D46)</f>
        <v>24850.17</v>
      </c>
      <c r="G41" s="18">
        <f t="shared" si="2"/>
        <v>119.31806232633578</v>
      </c>
    </row>
    <row r="42" spans="1:7" ht="13.5" customHeight="1">
      <c r="A42" s="30"/>
      <c r="B42" s="66">
        <v>3294</v>
      </c>
      <c r="C42" s="66" t="s">
        <v>174</v>
      </c>
      <c r="D42" s="44">
        <v>3296</v>
      </c>
      <c r="F42" s="18">
        <f>SUM('posebni dio'!D47)</f>
        <v>2556.36</v>
      </c>
      <c r="G42" s="18">
        <f t="shared" si="2"/>
        <v>77.55946601941747</v>
      </c>
    </row>
    <row r="43" spans="1:7" ht="13.5" customHeight="1">
      <c r="A43" s="30"/>
      <c r="B43" s="75">
        <v>3295</v>
      </c>
      <c r="C43" s="76" t="s">
        <v>99</v>
      </c>
      <c r="D43" s="44">
        <v>66092.71</v>
      </c>
      <c r="F43" s="18">
        <f>SUM('posebni dio'!D48)</f>
        <v>41327.53</v>
      </c>
      <c r="G43" s="18">
        <f t="shared" si="2"/>
        <v>62.529634508858834</v>
      </c>
    </row>
    <row r="44" spans="1:7" ht="13.5" customHeight="1">
      <c r="A44" s="30"/>
      <c r="B44" s="75">
        <v>3296</v>
      </c>
      <c r="C44" s="76" t="s">
        <v>152</v>
      </c>
      <c r="D44" s="44">
        <v>2948645.72</v>
      </c>
      <c r="F44" s="18">
        <f>SUM('posebni dio'!D49)</f>
        <v>414102.85</v>
      </c>
      <c r="G44" s="18">
        <f t="shared" si="2"/>
        <v>14.043831959574984</v>
      </c>
    </row>
    <row r="45" spans="1:7" ht="13.5" customHeight="1">
      <c r="A45" s="30"/>
      <c r="B45" s="66">
        <v>3299</v>
      </c>
      <c r="C45" s="66" t="s">
        <v>49</v>
      </c>
      <c r="D45" s="44">
        <v>26515.18</v>
      </c>
      <c r="F45" s="18">
        <f>SUM('posebni dio'!D50)</f>
        <v>34924.63</v>
      </c>
      <c r="G45" s="18">
        <f aca="true" t="shared" si="3" ref="G45:G62">F45/D45*100</f>
        <v>131.7156059283776</v>
      </c>
    </row>
    <row r="46" spans="1:8" ht="13.5" customHeight="1">
      <c r="A46" s="118">
        <v>34</v>
      </c>
      <c r="B46" s="79"/>
      <c r="C46" s="32" t="s">
        <v>11</v>
      </c>
      <c r="D46" s="17">
        <f>SUM(D47+D51)</f>
        <v>339147.77999999997</v>
      </c>
      <c r="E46" s="17">
        <f>SUM(E47+E51)</f>
        <v>31850000</v>
      </c>
      <c r="F46" s="65">
        <f>F47+F51</f>
        <v>231276.92</v>
      </c>
      <c r="G46" s="65">
        <f t="shared" si="3"/>
        <v>68.19355267488409</v>
      </c>
      <c r="H46" s="65">
        <f>F46/E46*100</f>
        <v>0.7261441758241759</v>
      </c>
    </row>
    <row r="47" spans="1:9" s="16" customFormat="1" ht="13.5" customHeight="1" hidden="1">
      <c r="A47" s="118">
        <v>342</v>
      </c>
      <c r="B47" s="130"/>
      <c r="C47" s="33" t="s">
        <v>92</v>
      </c>
      <c r="D47" s="17">
        <f>SUM(D48:D50)</f>
        <v>0</v>
      </c>
      <c r="E47" s="17">
        <v>0</v>
      </c>
      <c r="F47" s="65">
        <f>SUM(F48:F50)</f>
        <v>0</v>
      </c>
      <c r="G47" s="65" t="e">
        <f t="shared" si="3"/>
        <v>#DIV/0!</v>
      </c>
      <c r="H47" s="57" t="s">
        <v>142</v>
      </c>
      <c r="I47" s="17"/>
    </row>
    <row r="48" spans="1:9" s="16" customFormat="1" ht="24" customHeight="1" hidden="1">
      <c r="A48" s="118"/>
      <c r="B48" s="75">
        <v>3422</v>
      </c>
      <c r="C48" s="74" t="s">
        <v>109</v>
      </c>
      <c r="D48" s="15">
        <v>0</v>
      </c>
      <c r="E48" s="15"/>
      <c r="F48" s="18">
        <f>SUM('posebni dio'!D83)</f>
        <v>0</v>
      </c>
      <c r="G48" s="18" t="e">
        <f t="shared" si="3"/>
        <v>#DIV/0!</v>
      </c>
      <c r="H48" s="18"/>
      <c r="I48" s="17"/>
    </row>
    <row r="49" spans="2:7" ht="24.75" customHeight="1" hidden="1">
      <c r="B49" s="131" t="s">
        <v>48</v>
      </c>
      <c r="C49" s="34" t="s">
        <v>81</v>
      </c>
      <c r="D49" s="15">
        <v>0</v>
      </c>
      <c r="F49" s="18">
        <f>SUM('posebni dio'!D84+'posebni dio'!D101)</f>
        <v>0</v>
      </c>
      <c r="G49" s="18" t="e">
        <f t="shared" si="3"/>
        <v>#DIV/0!</v>
      </c>
    </row>
    <row r="50" spans="2:7" ht="24.75" customHeight="1" hidden="1">
      <c r="B50" s="131">
        <v>3426</v>
      </c>
      <c r="C50" s="34" t="s">
        <v>144</v>
      </c>
      <c r="D50" s="15">
        <v>0</v>
      </c>
      <c r="F50" s="18">
        <f>SUM('posebni dio'!D85)</f>
        <v>0</v>
      </c>
      <c r="G50" s="18" t="e">
        <f t="shared" si="3"/>
        <v>#DIV/0!</v>
      </c>
    </row>
    <row r="51" spans="1:9" s="16" customFormat="1" ht="13.5" customHeight="1">
      <c r="A51" s="55">
        <v>343</v>
      </c>
      <c r="B51" s="64"/>
      <c r="C51" s="64" t="s">
        <v>55</v>
      </c>
      <c r="D51" s="17">
        <f>SUM(D52:D55)</f>
        <v>339147.77999999997</v>
      </c>
      <c r="E51" s="17">
        <v>31850000</v>
      </c>
      <c r="F51" s="65">
        <f>SUM(F52:F55)</f>
        <v>231276.92</v>
      </c>
      <c r="G51" s="65">
        <f t="shared" si="3"/>
        <v>68.19355267488409</v>
      </c>
      <c r="H51" s="65">
        <f>F51/E51*100</f>
        <v>0.7261441758241759</v>
      </c>
      <c r="I51" s="17"/>
    </row>
    <row r="52" spans="1:7" ht="13.5" customHeight="1">
      <c r="A52" s="30"/>
      <c r="B52" s="30">
        <v>3431</v>
      </c>
      <c r="C52" s="66" t="s">
        <v>56</v>
      </c>
      <c r="D52" s="44">
        <v>73738.29</v>
      </c>
      <c r="F52" s="18">
        <f>SUM('posebni dio'!D53)</f>
        <v>54571.26</v>
      </c>
      <c r="G52" s="18">
        <f t="shared" si="3"/>
        <v>74.0066795690543</v>
      </c>
    </row>
    <row r="53" spans="1:7" ht="24" customHeight="1" hidden="1">
      <c r="A53" s="30"/>
      <c r="B53" s="73">
        <v>3432</v>
      </c>
      <c r="C53" s="146" t="s">
        <v>82</v>
      </c>
      <c r="D53" s="44">
        <v>0</v>
      </c>
      <c r="F53" s="18">
        <f>SUM('posebni dio'!D54)</f>
        <v>0</v>
      </c>
      <c r="G53" s="18" t="e">
        <f t="shared" si="3"/>
        <v>#DIV/0!</v>
      </c>
    </row>
    <row r="54" spans="1:7" ht="13.5" customHeight="1">
      <c r="A54" s="30"/>
      <c r="B54" s="30">
        <v>3433</v>
      </c>
      <c r="C54" s="66" t="s">
        <v>57</v>
      </c>
      <c r="D54" s="44">
        <v>254279.8</v>
      </c>
      <c r="F54" s="18">
        <f>SUM('posebni dio'!D55)</f>
        <v>176705.66</v>
      </c>
      <c r="G54" s="18">
        <f t="shared" si="3"/>
        <v>69.4926061763459</v>
      </c>
    </row>
    <row r="55" spans="1:7" ht="13.5" customHeight="1">
      <c r="A55" s="30"/>
      <c r="B55" s="30">
        <v>3434</v>
      </c>
      <c r="C55" s="66" t="s">
        <v>79</v>
      </c>
      <c r="D55" s="44">
        <v>11129.69</v>
      </c>
      <c r="F55" s="18">
        <f>SUM('posebni dio'!D56)</f>
        <v>0</v>
      </c>
      <c r="G55" s="18">
        <f t="shared" si="3"/>
        <v>0</v>
      </c>
    </row>
    <row r="56" spans="1:8" ht="13.5" customHeight="1">
      <c r="A56" s="118">
        <v>38</v>
      </c>
      <c r="B56" s="79"/>
      <c r="C56" s="80" t="s">
        <v>100</v>
      </c>
      <c r="D56" s="56">
        <f aca="true" t="shared" si="4" ref="D56:F57">SUM(D57)</f>
        <v>0</v>
      </c>
      <c r="E56" s="56">
        <f t="shared" si="4"/>
        <v>20000</v>
      </c>
      <c r="F56" s="57">
        <f t="shared" si="4"/>
        <v>0</v>
      </c>
      <c r="G56" s="57" t="s">
        <v>142</v>
      </c>
      <c r="H56" s="65">
        <f>F56/E56*100</f>
        <v>0</v>
      </c>
    </row>
    <row r="57" spans="1:8" ht="13.5" customHeight="1">
      <c r="A57" s="118">
        <v>383</v>
      </c>
      <c r="B57" s="79"/>
      <c r="C57" s="80" t="s">
        <v>101</v>
      </c>
      <c r="D57" s="56">
        <f t="shared" si="4"/>
        <v>0</v>
      </c>
      <c r="E57" s="56">
        <v>20000</v>
      </c>
      <c r="F57" s="57">
        <f t="shared" si="4"/>
        <v>0</v>
      </c>
      <c r="G57" s="57" t="s">
        <v>142</v>
      </c>
      <c r="H57" s="65">
        <f>F57/E57*100</f>
        <v>0</v>
      </c>
    </row>
    <row r="58" spans="1:7" ht="13.5" customHeight="1" hidden="1">
      <c r="A58" s="30"/>
      <c r="B58" s="75">
        <v>3834</v>
      </c>
      <c r="C58" s="78" t="s">
        <v>120</v>
      </c>
      <c r="D58" s="188">
        <v>0</v>
      </c>
      <c r="F58" s="18">
        <f>SUM('posebni dio'!D59)</f>
        <v>0</v>
      </c>
      <c r="G58" s="22" t="s">
        <v>142</v>
      </c>
    </row>
    <row r="59" spans="1:8" ht="21.75" customHeight="1">
      <c r="A59" s="55">
        <v>4</v>
      </c>
      <c r="B59" s="64"/>
      <c r="C59" s="69" t="s">
        <v>53</v>
      </c>
      <c r="D59" s="17">
        <f>SUM(D60+D63)</f>
        <v>668343.07</v>
      </c>
      <c r="E59" s="17">
        <f>SUM(E60+E63)</f>
        <v>3060000</v>
      </c>
      <c r="F59" s="65">
        <f>SUM(F60+F63)</f>
        <v>906585.98</v>
      </c>
      <c r="G59" s="65">
        <f t="shared" si="3"/>
        <v>135.6467988812991</v>
      </c>
      <c r="H59" s="65">
        <f>F59/E59*100</f>
        <v>29.626992810457516</v>
      </c>
    </row>
    <row r="60" spans="1:8" ht="13.5" customHeight="1">
      <c r="A60" s="176">
        <v>41</v>
      </c>
      <c r="B60" s="176"/>
      <c r="C60" s="176" t="s">
        <v>125</v>
      </c>
      <c r="D60" s="17">
        <f>SUM(D61)</f>
        <v>29124.96</v>
      </c>
      <c r="E60" s="17">
        <f>SUM(E61)</f>
        <v>50000</v>
      </c>
      <c r="F60" s="65">
        <f>SUM(F61)</f>
        <v>40448.28</v>
      </c>
      <c r="G60" s="65">
        <f t="shared" si="3"/>
        <v>138.87840532656526</v>
      </c>
      <c r="H60" s="65">
        <f>F60/E60*100</f>
        <v>80.89656</v>
      </c>
    </row>
    <row r="61" spans="1:8" ht="13.5" customHeight="1">
      <c r="A61" s="176">
        <v>412</v>
      </c>
      <c r="B61" s="176"/>
      <c r="C61" s="176" t="s">
        <v>126</v>
      </c>
      <c r="D61" s="17">
        <f>SUM(D62)</f>
        <v>29124.96</v>
      </c>
      <c r="E61" s="17">
        <v>50000</v>
      </c>
      <c r="F61" s="65">
        <f>SUM(F62)</f>
        <v>40448.28</v>
      </c>
      <c r="G61" s="65">
        <f t="shared" si="3"/>
        <v>138.87840532656526</v>
      </c>
      <c r="H61" s="65">
        <f>F61/E61*100</f>
        <v>80.89656</v>
      </c>
    </row>
    <row r="62" spans="1:9" ht="13.5" customHeight="1">
      <c r="A62" s="30"/>
      <c r="B62" s="66">
        <v>4123</v>
      </c>
      <c r="C62" s="66" t="s">
        <v>127</v>
      </c>
      <c r="D62" s="44">
        <v>29124.96</v>
      </c>
      <c r="F62" s="18">
        <f>SUM('posebni dio'!D65)</f>
        <v>40448.28</v>
      </c>
      <c r="G62" s="18">
        <f t="shared" si="3"/>
        <v>138.87840532656526</v>
      </c>
      <c r="I62" s="15"/>
    </row>
    <row r="63" spans="1:8" ht="13.5" customHeight="1">
      <c r="A63" s="55">
        <v>42</v>
      </c>
      <c r="B63" s="132"/>
      <c r="C63" s="69" t="s">
        <v>12</v>
      </c>
      <c r="D63" s="17">
        <f>SUM(D71,D64,D69)</f>
        <v>639218.11</v>
      </c>
      <c r="E63" s="17">
        <f>SUM(E71,E64,E69)</f>
        <v>3010000</v>
      </c>
      <c r="F63" s="65">
        <f>SUM(F71,F64,F69)</f>
        <v>866137.7</v>
      </c>
      <c r="G63" s="65">
        <f aca="true" t="shared" si="5" ref="G63:G70">F63/D63*100</f>
        <v>135.49955585582515</v>
      </c>
      <c r="H63" s="65">
        <f>F63/E63*100</f>
        <v>28.775338870431895</v>
      </c>
    </row>
    <row r="64" spans="1:9" s="16" customFormat="1" ht="13.5" customHeight="1">
      <c r="A64" s="55">
        <v>422</v>
      </c>
      <c r="B64" s="129"/>
      <c r="C64" s="67" t="s">
        <v>15</v>
      </c>
      <c r="D64" s="17">
        <f>SUM(D65:D68)</f>
        <v>499004.32</v>
      </c>
      <c r="E64" s="17">
        <v>2010000</v>
      </c>
      <c r="F64" s="65">
        <f>SUM(F65:F68)</f>
        <v>612637.7</v>
      </c>
      <c r="G64" s="65">
        <f t="shared" si="5"/>
        <v>122.77202329631135</v>
      </c>
      <c r="H64" s="65">
        <f>F64/E64*100</f>
        <v>30.47948756218905</v>
      </c>
      <c r="I64" s="17"/>
    </row>
    <row r="65" spans="1:7" ht="13.5" customHeight="1">
      <c r="A65" s="30"/>
      <c r="B65" s="128" t="s">
        <v>13</v>
      </c>
      <c r="C65" s="70" t="s">
        <v>14</v>
      </c>
      <c r="D65" s="44">
        <v>403496</v>
      </c>
      <c r="F65" s="18">
        <f>SUM('posebni dio'!D68)</f>
        <v>530072.27</v>
      </c>
      <c r="G65" s="18">
        <f t="shared" si="5"/>
        <v>131.36989462101235</v>
      </c>
    </row>
    <row r="66" spans="1:9" ht="13.5" customHeight="1">
      <c r="A66" s="30"/>
      <c r="B66" s="128">
        <v>4222</v>
      </c>
      <c r="C66" s="70" t="s">
        <v>153</v>
      </c>
      <c r="D66" s="44">
        <v>9783.69</v>
      </c>
      <c r="F66" s="18">
        <f>SUM('posebni dio'!D69)</f>
        <v>17</v>
      </c>
      <c r="G66" s="197">
        <f t="shared" si="5"/>
        <v>0.17375857166365655</v>
      </c>
      <c r="H66" s="17"/>
      <c r="I66" s="7"/>
    </row>
    <row r="67" spans="1:9" ht="13.5" customHeight="1">
      <c r="A67" s="30"/>
      <c r="B67" s="131">
        <v>4223</v>
      </c>
      <c r="C67" s="194" t="s">
        <v>102</v>
      </c>
      <c r="D67" s="44">
        <v>71280.88</v>
      </c>
      <c r="F67" s="18">
        <f>SUM('posebni dio'!D70)</f>
        <v>73238.43</v>
      </c>
      <c r="G67" s="22">
        <f t="shared" si="5"/>
        <v>102.74624836281481</v>
      </c>
      <c r="H67" s="17"/>
      <c r="I67" s="7"/>
    </row>
    <row r="68" spans="1:9" ht="13.5" customHeight="1">
      <c r="A68" s="30"/>
      <c r="B68" s="128">
        <v>4227</v>
      </c>
      <c r="C68" s="70" t="s">
        <v>154</v>
      </c>
      <c r="D68" s="44">
        <v>14443.75</v>
      </c>
      <c r="F68" s="18">
        <f>SUM('posebni dio'!D71)</f>
        <v>9310</v>
      </c>
      <c r="G68" s="22">
        <f t="shared" si="5"/>
        <v>64.45694504543488</v>
      </c>
      <c r="H68" s="17"/>
      <c r="I68" s="7"/>
    </row>
    <row r="69" spans="1:9" ht="13.5" customHeight="1">
      <c r="A69" s="55">
        <v>423</v>
      </c>
      <c r="B69" s="63"/>
      <c r="C69" s="69" t="s">
        <v>166</v>
      </c>
      <c r="D69" s="17">
        <f>SUM(D70)</f>
        <v>140213.79</v>
      </c>
      <c r="E69" s="17">
        <v>0</v>
      </c>
      <c r="F69" s="65">
        <f>SUM(F70)</f>
        <v>0</v>
      </c>
      <c r="G69" s="57">
        <f t="shared" si="5"/>
        <v>0</v>
      </c>
      <c r="H69" s="57" t="s">
        <v>142</v>
      </c>
      <c r="I69" s="7"/>
    </row>
    <row r="70" spans="1:9" ht="13.5" customHeight="1">
      <c r="A70" s="30"/>
      <c r="B70" s="128">
        <v>4231</v>
      </c>
      <c r="C70" s="70" t="s">
        <v>170</v>
      </c>
      <c r="D70" s="44">
        <v>140213.79</v>
      </c>
      <c r="F70" s="18">
        <f>SUM('posebni dio'!D73)</f>
        <v>0</v>
      </c>
      <c r="G70" s="22">
        <f t="shared" si="5"/>
        <v>0</v>
      </c>
      <c r="H70" s="57"/>
      <c r="I70" s="7"/>
    </row>
    <row r="71" spans="1:8" s="16" customFormat="1" ht="14.25" customHeight="1">
      <c r="A71" s="118">
        <v>426</v>
      </c>
      <c r="B71" s="195"/>
      <c r="C71" s="17" t="s">
        <v>155</v>
      </c>
      <c r="D71" s="17">
        <f>SUM(D72)</f>
        <v>0</v>
      </c>
      <c r="E71" s="17">
        <v>1000000</v>
      </c>
      <c r="F71" s="65">
        <f>SUM(F72)</f>
        <v>253500</v>
      </c>
      <c r="G71" s="57" t="s">
        <v>142</v>
      </c>
      <c r="H71" s="65">
        <f>F71/E71*100</f>
        <v>25.35</v>
      </c>
    </row>
    <row r="72" spans="2:9" ht="14.25" customHeight="1">
      <c r="B72" s="196">
        <v>4262</v>
      </c>
      <c r="C72" s="15" t="s">
        <v>103</v>
      </c>
      <c r="D72" s="44">
        <v>0</v>
      </c>
      <c r="F72" s="18">
        <f>SUM('posebni dio'!D75)</f>
        <v>253500</v>
      </c>
      <c r="G72" s="22" t="s">
        <v>142</v>
      </c>
      <c r="H72" s="56"/>
      <c r="I72" s="7"/>
    </row>
    <row r="73" ht="14.25" customHeight="1">
      <c r="G73" s="57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4330708661417323" bottom="0.3937007874015748" header="0.5118110236220472" footer="0.31496062992125984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2" width="5.28125" style="143" customWidth="1"/>
    <col min="3" max="3" width="50.00390625" style="84" customWidth="1"/>
    <col min="4" max="4" width="12.28125" style="84" customWidth="1"/>
    <col min="5" max="5" width="12.421875" style="89" customWidth="1"/>
    <col min="6" max="6" width="12.140625" style="89" customWidth="1"/>
    <col min="7" max="7" width="9.140625" style="49" customWidth="1"/>
    <col min="8" max="8" width="8.140625" style="90" customWidth="1"/>
    <col min="9" max="16384" width="11.421875" style="49" customWidth="1"/>
  </cols>
  <sheetData>
    <row r="1" spans="1:8" ht="30.75" customHeight="1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87" customFormat="1" ht="27.75" customHeight="1">
      <c r="A2" s="221" t="s">
        <v>136</v>
      </c>
      <c r="B2" s="222"/>
      <c r="C2" s="222"/>
      <c r="D2" s="164" t="s">
        <v>191</v>
      </c>
      <c r="E2" s="164" t="s">
        <v>189</v>
      </c>
      <c r="F2" s="232" t="s">
        <v>190</v>
      </c>
      <c r="G2" s="103" t="s">
        <v>137</v>
      </c>
      <c r="H2" s="103" t="s">
        <v>137</v>
      </c>
    </row>
    <row r="3" spans="1:8" s="87" customFormat="1" ht="12.75" customHeight="1">
      <c r="A3" s="223">
        <v>1</v>
      </c>
      <c r="B3" s="224"/>
      <c r="C3" s="224"/>
      <c r="D3" s="104">
        <v>2</v>
      </c>
      <c r="E3" s="104">
        <v>3</v>
      </c>
      <c r="F3" s="233">
        <v>4</v>
      </c>
      <c r="G3" s="105" t="s">
        <v>138</v>
      </c>
      <c r="H3" s="105" t="s">
        <v>139</v>
      </c>
    </row>
    <row r="4" spans="1:8" ht="24" customHeight="1">
      <c r="A4" s="139"/>
      <c r="B4" s="140"/>
      <c r="C4" s="173" t="s">
        <v>54</v>
      </c>
      <c r="D4" s="53">
        <f>D5-D33</f>
        <v>23343978.669999998</v>
      </c>
      <c r="E4" s="53">
        <f>E5-E33</f>
        <v>45500000</v>
      </c>
      <c r="F4" s="54">
        <f>F5-F33</f>
        <v>39423319.05</v>
      </c>
      <c r="G4" s="54">
        <f>F4/D4*100</f>
        <v>168.88003372220354</v>
      </c>
      <c r="H4" s="134">
        <f>F4/E4*100</f>
        <v>86.64465725274725</v>
      </c>
    </row>
    <row r="5" spans="1:8" s="88" customFormat="1" ht="17.25" customHeight="1">
      <c r="A5" s="172">
        <v>8</v>
      </c>
      <c r="B5" s="141"/>
      <c r="C5" s="135" t="s">
        <v>16</v>
      </c>
      <c r="D5" s="136">
        <f>D6+D15+D25+D22</f>
        <v>25343978.669999998</v>
      </c>
      <c r="E5" s="56">
        <f>E6+E15+E25+E22</f>
        <v>45500000</v>
      </c>
      <c r="F5" s="57">
        <f>F6+F15+F25+F22</f>
        <v>39423319.05</v>
      </c>
      <c r="G5" s="57">
        <f>F5/D5*100</f>
        <v>155.55299964273524</v>
      </c>
      <c r="H5" s="137">
        <f>F5/E5*100</f>
        <v>86.64465725274725</v>
      </c>
    </row>
    <row r="6" spans="1:8" ht="13.5" customHeight="1">
      <c r="A6" s="118">
        <v>81</v>
      </c>
      <c r="B6" s="142"/>
      <c r="C6" s="16" t="s">
        <v>175</v>
      </c>
      <c r="D6" s="56">
        <f>D7+D9+D11</f>
        <v>3817257.56</v>
      </c>
      <c r="E6" s="56">
        <f>E7+E13+E9+E11</f>
        <v>3000000</v>
      </c>
      <c r="F6" s="57">
        <f>F7+F13+F11+F9</f>
        <v>12474869.02</v>
      </c>
      <c r="G6" s="57">
        <f aca="true" t="shared" si="0" ref="G6:G51">F6/D6*100</f>
        <v>326.801868197754</v>
      </c>
      <c r="H6" s="137">
        <f>F6/E6*100</f>
        <v>415.8289673333333</v>
      </c>
    </row>
    <row r="7" spans="1:8" s="48" customFormat="1" ht="27" customHeight="1">
      <c r="A7" s="118">
        <v>814</v>
      </c>
      <c r="B7" s="142"/>
      <c r="C7" s="14" t="s">
        <v>117</v>
      </c>
      <c r="D7" s="56">
        <f>D8</f>
        <v>3817257.56</v>
      </c>
      <c r="E7" s="56">
        <v>3000000</v>
      </c>
      <c r="F7" s="57">
        <f>F8</f>
        <v>12474869.02</v>
      </c>
      <c r="G7" s="57">
        <f t="shared" si="0"/>
        <v>326.801868197754</v>
      </c>
      <c r="H7" s="137">
        <f>F7/E7*100</f>
        <v>415.8289673333333</v>
      </c>
    </row>
    <row r="8" spans="1:8" ht="13.5" customHeight="1">
      <c r="A8" s="73"/>
      <c r="B8" s="73">
        <v>8141</v>
      </c>
      <c r="C8" s="4" t="s">
        <v>176</v>
      </c>
      <c r="D8" s="58">
        <v>3817257.56</v>
      </c>
      <c r="E8" s="58"/>
      <c r="F8" s="22">
        <v>12474869.02</v>
      </c>
      <c r="G8" s="22">
        <f t="shared" si="0"/>
        <v>326.801868197754</v>
      </c>
      <c r="H8" s="137"/>
    </row>
    <row r="9" spans="1:8" ht="24.75" customHeight="1" hidden="1">
      <c r="A9" s="118">
        <v>817</v>
      </c>
      <c r="B9" s="118"/>
      <c r="C9" s="14" t="s">
        <v>171</v>
      </c>
      <c r="D9" s="56">
        <f>D10</f>
        <v>0</v>
      </c>
      <c r="E9" s="56">
        <v>0</v>
      </c>
      <c r="F9" s="57">
        <f>F10</f>
        <v>0</v>
      </c>
      <c r="G9" s="57" t="e">
        <f t="shared" si="0"/>
        <v>#DIV/0!</v>
      </c>
      <c r="H9" s="137" t="s">
        <v>142</v>
      </c>
    </row>
    <row r="10" spans="1:8" ht="24.75" customHeight="1" hidden="1">
      <c r="A10" s="73"/>
      <c r="B10" s="73">
        <v>8171</v>
      </c>
      <c r="C10" s="4" t="s">
        <v>172</v>
      </c>
      <c r="D10" s="58">
        <v>0</v>
      </c>
      <c r="E10" s="58"/>
      <c r="F10" s="22">
        <v>0</v>
      </c>
      <c r="G10" s="22" t="e">
        <f t="shared" si="0"/>
        <v>#DIV/0!</v>
      </c>
      <c r="H10" s="137"/>
    </row>
    <row r="11" spans="1:8" ht="24.75" customHeight="1" hidden="1">
      <c r="A11" s="118">
        <v>818</v>
      </c>
      <c r="B11" s="73"/>
      <c r="C11" s="14" t="s">
        <v>167</v>
      </c>
      <c r="D11" s="56">
        <f>D12</f>
        <v>0</v>
      </c>
      <c r="E11" s="56"/>
      <c r="F11" s="57">
        <f>F12</f>
        <v>0</v>
      </c>
      <c r="G11" s="57" t="s">
        <v>142</v>
      </c>
      <c r="H11" s="57" t="s">
        <v>142</v>
      </c>
    </row>
    <row r="12" spans="1:8" ht="25.5" customHeight="1" hidden="1">
      <c r="A12" s="73"/>
      <c r="B12" s="73">
        <v>8181</v>
      </c>
      <c r="C12" s="4" t="s">
        <v>180</v>
      </c>
      <c r="D12" s="58">
        <v>0</v>
      </c>
      <c r="E12" s="58"/>
      <c r="F12" s="22">
        <v>0</v>
      </c>
      <c r="G12" s="22" t="s">
        <v>142</v>
      </c>
      <c r="H12" s="137"/>
    </row>
    <row r="13" spans="1:8" ht="24.75" customHeight="1" hidden="1">
      <c r="A13" s="118">
        <v>816</v>
      </c>
      <c r="B13" s="118"/>
      <c r="C13" s="14" t="s">
        <v>132</v>
      </c>
      <c r="D13" s="56">
        <f>D14</f>
        <v>0</v>
      </c>
      <c r="E13" s="56">
        <v>0</v>
      </c>
      <c r="F13" s="57">
        <f>F14</f>
        <v>0</v>
      </c>
      <c r="G13" s="57" t="s">
        <v>142</v>
      </c>
      <c r="H13" s="137" t="e">
        <f>F13/E13*100</f>
        <v>#DIV/0!</v>
      </c>
    </row>
    <row r="14" spans="1:8" ht="24.75" customHeight="1" hidden="1">
      <c r="A14" s="73"/>
      <c r="B14" s="73">
        <v>8163</v>
      </c>
      <c r="C14" s="4" t="s">
        <v>133</v>
      </c>
      <c r="D14" s="170">
        <v>0</v>
      </c>
      <c r="E14" s="149">
        <v>0</v>
      </c>
      <c r="F14" s="22">
        <v>0</v>
      </c>
      <c r="G14" s="57" t="e">
        <f t="shared" si="0"/>
        <v>#DIV/0!</v>
      </c>
      <c r="H14" s="137"/>
    </row>
    <row r="15" spans="1:8" ht="13.5" customHeight="1">
      <c r="A15" s="118">
        <v>83</v>
      </c>
      <c r="B15" s="118"/>
      <c r="C15" s="16" t="s">
        <v>17</v>
      </c>
      <c r="D15" s="56">
        <f>SUM(D16+D18+D20)</f>
        <v>21526721.11</v>
      </c>
      <c r="E15" s="56">
        <f>SUM(E16+E18+E20)</f>
        <v>37500000</v>
      </c>
      <c r="F15" s="57">
        <f>SUM(F16+F18+F20)</f>
        <v>22194150.03</v>
      </c>
      <c r="G15" s="57">
        <f t="shared" si="0"/>
        <v>103.10046716631618</v>
      </c>
      <c r="H15" s="137">
        <f>F15/E15*100</f>
        <v>59.184400079999996</v>
      </c>
    </row>
    <row r="16" spans="1:8" s="48" customFormat="1" ht="24.75" customHeight="1">
      <c r="A16" s="118">
        <v>832</v>
      </c>
      <c r="B16" s="118"/>
      <c r="C16" s="14" t="s">
        <v>143</v>
      </c>
      <c r="D16" s="56">
        <f>SUM(D17)</f>
        <v>2621363.36</v>
      </c>
      <c r="E16" s="56">
        <v>2500000</v>
      </c>
      <c r="F16" s="57">
        <f>SUM(F17)</f>
        <v>434326.07</v>
      </c>
      <c r="G16" s="57">
        <f t="shared" si="0"/>
        <v>16.568709116312665</v>
      </c>
      <c r="H16" s="137">
        <f>F16/E16*100</f>
        <v>17.3730428</v>
      </c>
    </row>
    <row r="17" spans="1:8" ht="13.5" customHeight="1">
      <c r="A17" s="73"/>
      <c r="B17" s="73">
        <v>8321</v>
      </c>
      <c r="C17" s="4" t="s">
        <v>121</v>
      </c>
      <c r="D17" s="58">
        <v>2621363.36</v>
      </c>
      <c r="E17" s="149">
        <v>0</v>
      </c>
      <c r="F17" s="22">
        <v>434326.07</v>
      </c>
      <c r="G17" s="22">
        <f t="shared" si="0"/>
        <v>16.568709116312665</v>
      </c>
      <c r="H17" s="137"/>
    </row>
    <row r="18" spans="1:8" ht="24.75" customHeight="1" hidden="1">
      <c r="A18" s="118">
        <v>833</v>
      </c>
      <c r="B18" s="118"/>
      <c r="C18" s="14" t="s">
        <v>177</v>
      </c>
      <c r="D18" s="56">
        <f>SUM(D19)</f>
        <v>0</v>
      </c>
      <c r="E18" s="56">
        <v>0</v>
      </c>
      <c r="F18" s="57">
        <f>SUM(F19)</f>
        <v>0</v>
      </c>
      <c r="G18" s="57" t="s">
        <v>142</v>
      </c>
      <c r="H18" s="137" t="e">
        <f>F18/E18*100</f>
        <v>#DIV/0!</v>
      </c>
    </row>
    <row r="19" spans="1:8" ht="24.75" customHeight="1" hidden="1">
      <c r="A19" s="73"/>
      <c r="B19" s="73">
        <v>8331</v>
      </c>
      <c r="C19" s="4" t="s">
        <v>124</v>
      </c>
      <c r="D19" s="58">
        <v>0</v>
      </c>
      <c r="E19" s="149">
        <v>0</v>
      </c>
      <c r="F19" s="22">
        <v>0</v>
      </c>
      <c r="G19" s="22" t="e">
        <f t="shared" si="0"/>
        <v>#DIV/0!</v>
      </c>
      <c r="H19" s="137"/>
    </row>
    <row r="20" spans="1:8" s="48" customFormat="1" ht="24.75" customHeight="1">
      <c r="A20" s="118">
        <v>834</v>
      </c>
      <c r="B20" s="118"/>
      <c r="C20" s="14" t="s">
        <v>68</v>
      </c>
      <c r="D20" s="56">
        <f>SUM(D21)</f>
        <v>18905357.75</v>
      </c>
      <c r="E20" s="56">
        <v>35000000</v>
      </c>
      <c r="F20" s="57">
        <f>SUM(F21)</f>
        <v>21759823.96</v>
      </c>
      <c r="G20" s="57">
        <f t="shared" si="0"/>
        <v>115.09871565376753</v>
      </c>
      <c r="H20" s="137">
        <f>F20/E20*100</f>
        <v>62.170925600000004</v>
      </c>
    </row>
    <row r="21" spans="1:8" ht="24" customHeight="1">
      <c r="A21" s="73"/>
      <c r="B21" s="73">
        <v>8341</v>
      </c>
      <c r="C21" s="4" t="s">
        <v>69</v>
      </c>
      <c r="D21" s="58">
        <v>18905357.75</v>
      </c>
      <c r="E21" s="58"/>
      <c r="F21" s="22">
        <v>21759823.96</v>
      </c>
      <c r="G21" s="22">
        <f t="shared" si="0"/>
        <v>115.09871565376753</v>
      </c>
      <c r="H21" s="137"/>
    </row>
    <row r="22" spans="1:8" ht="15.75" customHeight="1">
      <c r="A22" s="142">
        <v>85</v>
      </c>
      <c r="B22" s="118"/>
      <c r="C22" s="14" t="s">
        <v>193</v>
      </c>
      <c r="D22" s="56">
        <f>SUM(D23)</f>
        <v>0</v>
      </c>
      <c r="E22" s="56">
        <f>SUM(E23)</f>
        <v>5000000</v>
      </c>
      <c r="F22" s="57">
        <f>SUM(F23)</f>
        <v>4754300</v>
      </c>
      <c r="G22" s="22" t="s">
        <v>142</v>
      </c>
      <c r="H22" s="137">
        <f>F22/E22*100</f>
        <v>95.086</v>
      </c>
    </row>
    <row r="23" spans="1:8" ht="18" customHeight="1">
      <c r="A23" s="142">
        <v>852</v>
      </c>
      <c r="B23" s="118"/>
      <c r="C23" s="14" t="s">
        <v>194</v>
      </c>
      <c r="D23" s="56">
        <f>SUM(D24)</f>
        <v>0</v>
      </c>
      <c r="E23" s="56">
        <v>5000000</v>
      </c>
      <c r="F23" s="57">
        <f>SUM(F24)</f>
        <v>4754300</v>
      </c>
      <c r="G23" s="22" t="s">
        <v>142</v>
      </c>
      <c r="H23" s="137">
        <f>F23/E23*100</f>
        <v>95.086</v>
      </c>
    </row>
    <row r="24" spans="2:8" ht="13.5" customHeight="1">
      <c r="B24" s="203">
        <v>8522</v>
      </c>
      <c r="C24" s="4" t="s">
        <v>195</v>
      </c>
      <c r="D24" s="58">
        <v>0</v>
      </c>
      <c r="E24" s="58"/>
      <c r="F24" s="22">
        <v>4754300</v>
      </c>
      <c r="G24" s="22" t="s">
        <v>142</v>
      </c>
      <c r="H24" s="137"/>
    </row>
    <row r="25" spans="1:8" s="48" customFormat="1" ht="13.5" customHeight="1" hidden="1">
      <c r="A25" s="118">
        <v>84</v>
      </c>
      <c r="B25" s="118"/>
      <c r="C25" s="14" t="s">
        <v>75</v>
      </c>
      <c r="D25" s="56">
        <f>SUM(D30,D28,D26)</f>
        <v>0</v>
      </c>
      <c r="E25" s="56">
        <f>SUM(E30,E28,E26)</f>
        <v>0</v>
      </c>
      <c r="F25" s="57">
        <f>SUM(F30,F28,F26)</f>
        <v>0</v>
      </c>
      <c r="G25" s="57" t="e">
        <f t="shared" si="0"/>
        <v>#DIV/0!</v>
      </c>
      <c r="H25" s="137" t="s">
        <v>142</v>
      </c>
    </row>
    <row r="26" spans="1:8" s="48" customFormat="1" ht="24.75" customHeight="1" hidden="1">
      <c r="A26" s="118">
        <v>842</v>
      </c>
      <c r="B26" s="118"/>
      <c r="C26" s="14" t="s">
        <v>157</v>
      </c>
      <c r="D26" s="56">
        <f>SUM(D27)</f>
        <v>0</v>
      </c>
      <c r="E26" s="56">
        <v>0</v>
      </c>
      <c r="F26" s="57">
        <f>SUM(F27)</f>
        <v>0</v>
      </c>
      <c r="G26" s="57" t="e">
        <f t="shared" si="0"/>
        <v>#DIV/0!</v>
      </c>
      <c r="H26" s="137" t="s">
        <v>142</v>
      </c>
    </row>
    <row r="27" spans="1:8" ht="13.5" customHeight="1" hidden="1">
      <c r="A27" s="73"/>
      <c r="B27" s="73">
        <v>8422</v>
      </c>
      <c r="C27" s="4" t="s">
        <v>158</v>
      </c>
      <c r="D27" s="170">
        <v>0</v>
      </c>
      <c r="E27" s="149">
        <v>0</v>
      </c>
      <c r="F27" s="22">
        <v>0</v>
      </c>
      <c r="G27" s="22" t="e">
        <f t="shared" si="0"/>
        <v>#DIV/0!</v>
      </c>
      <c r="H27" s="137"/>
    </row>
    <row r="28" spans="1:8" s="48" customFormat="1" ht="13.5" customHeight="1" hidden="1">
      <c r="A28" s="118">
        <v>843</v>
      </c>
      <c r="B28" s="118"/>
      <c r="C28" s="14" t="s">
        <v>159</v>
      </c>
      <c r="D28" s="56">
        <f>SUM(D29)</f>
        <v>0</v>
      </c>
      <c r="E28" s="56">
        <v>0</v>
      </c>
      <c r="F28" s="57">
        <f>SUM(F29)</f>
        <v>0</v>
      </c>
      <c r="G28" s="57" t="e">
        <f t="shared" si="0"/>
        <v>#DIV/0!</v>
      </c>
      <c r="H28" s="137" t="s">
        <v>142</v>
      </c>
    </row>
    <row r="29" spans="1:8" ht="13.5" customHeight="1" hidden="1">
      <c r="A29" s="73"/>
      <c r="B29" s="73">
        <v>8431</v>
      </c>
      <c r="C29" s="4" t="s">
        <v>159</v>
      </c>
      <c r="D29" s="170">
        <v>0</v>
      </c>
      <c r="E29" s="149">
        <v>0</v>
      </c>
      <c r="F29" s="22">
        <v>0</v>
      </c>
      <c r="G29" s="22" t="e">
        <f t="shared" si="0"/>
        <v>#DIV/0!</v>
      </c>
      <c r="H29" s="137"/>
    </row>
    <row r="30" spans="1:8" s="48" customFormat="1" ht="24.75" customHeight="1" hidden="1">
      <c r="A30" s="118">
        <v>844</v>
      </c>
      <c r="B30" s="118"/>
      <c r="C30" s="14" t="s">
        <v>122</v>
      </c>
      <c r="D30" s="56">
        <f>SUM(D31)</f>
        <v>0</v>
      </c>
      <c r="E30" s="56">
        <v>0</v>
      </c>
      <c r="F30" s="57">
        <f>SUM(F31)</f>
        <v>0</v>
      </c>
      <c r="G30" s="57" t="e">
        <f t="shared" si="0"/>
        <v>#DIV/0!</v>
      </c>
      <c r="H30" s="137" t="s">
        <v>142</v>
      </c>
    </row>
    <row r="31" spans="1:8" ht="24.75" customHeight="1" hidden="1">
      <c r="A31" s="73"/>
      <c r="B31" s="73">
        <v>8443</v>
      </c>
      <c r="C31" s="4" t="s">
        <v>178</v>
      </c>
      <c r="D31" s="58">
        <v>0</v>
      </c>
      <c r="E31" s="149">
        <v>0</v>
      </c>
      <c r="F31" s="22"/>
      <c r="G31" s="22" t="e">
        <f t="shared" si="0"/>
        <v>#DIV/0!</v>
      </c>
      <c r="H31" s="137"/>
    </row>
    <row r="32" spans="1:8" ht="9.75" customHeight="1">
      <c r="A32" s="73"/>
      <c r="B32" s="73"/>
      <c r="C32" s="4"/>
      <c r="D32" s="170"/>
      <c r="E32" s="149"/>
      <c r="F32" s="22"/>
      <c r="G32" s="22"/>
      <c r="H32" s="137"/>
    </row>
    <row r="33" spans="1:8" s="88" customFormat="1" ht="24.75" customHeight="1">
      <c r="A33" s="133">
        <v>5</v>
      </c>
      <c r="B33" s="133"/>
      <c r="C33" s="138" t="s">
        <v>18</v>
      </c>
      <c r="D33" s="136">
        <f>D34+D42+D39</f>
        <v>2000000</v>
      </c>
      <c r="E33" s="56">
        <f>E34+E42+E39</f>
        <v>0</v>
      </c>
      <c r="F33" s="57">
        <f>F34+F42+F39</f>
        <v>0</v>
      </c>
      <c r="G33" s="57">
        <f t="shared" si="0"/>
        <v>0</v>
      </c>
      <c r="H33" s="137" t="s">
        <v>142</v>
      </c>
    </row>
    <row r="34" spans="1:8" ht="13.5" customHeight="1">
      <c r="A34" s="118">
        <v>51</v>
      </c>
      <c r="B34" s="118"/>
      <c r="C34" s="16" t="s">
        <v>179</v>
      </c>
      <c r="D34" s="56">
        <f>SUM(D37+D35)</f>
        <v>2000000</v>
      </c>
      <c r="E34" s="56">
        <f>SUM(E35,E37)</f>
        <v>0</v>
      </c>
      <c r="F34" s="57">
        <f>SUM(F35,F37)</f>
        <v>0</v>
      </c>
      <c r="G34" s="57">
        <f t="shared" si="0"/>
        <v>0</v>
      </c>
      <c r="H34" s="137" t="s">
        <v>142</v>
      </c>
    </row>
    <row r="35" spans="1:8" ht="13.5" customHeight="1">
      <c r="A35" s="118">
        <v>514</v>
      </c>
      <c r="B35" s="118"/>
      <c r="C35" s="16" t="s">
        <v>118</v>
      </c>
      <c r="D35" s="56">
        <f>SUM(D36)</f>
        <v>2000000</v>
      </c>
      <c r="E35" s="56">
        <v>0</v>
      </c>
      <c r="F35" s="57">
        <f>SUM(F36)</f>
        <v>0</v>
      </c>
      <c r="G35" s="57">
        <f t="shared" si="0"/>
        <v>0</v>
      </c>
      <c r="H35" s="137" t="s">
        <v>142</v>
      </c>
    </row>
    <row r="36" spans="1:8" ht="13.5" customHeight="1">
      <c r="A36" s="73"/>
      <c r="B36" s="73">
        <v>5141</v>
      </c>
      <c r="C36" s="7" t="s">
        <v>119</v>
      </c>
      <c r="D36" s="15">
        <v>2000000</v>
      </c>
      <c r="E36" s="148">
        <f>'posebni dio'!C111</f>
        <v>0</v>
      </c>
      <c r="F36" s="18">
        <v>0</v>
      </c>
      <c r="G36" s="22">
        <f t="shared" si="0"/>
        <v>0</v>
      </c>
      <c r="H36" s="202"/>
    </row>
    <row r="37" spans="1:8" ht="13.5" customHeight="1" hidden="1">
      <c r="A37" s="118">
        <v>518</v>
      </c>
      <c r="B37" s="118"/>
      <c r="C37" s="16" t="s">
        <v>164</v>
      </c>
      <c r="D37" s="56">
        <f>SUM(D38)</f>
        <v>0</v>
      </c>
      <c r="E37" s="56">
        <v>0</v>
      </c>
      <c r="F37" s="57">
        <f>SUM(F38)</f>
        <v>0</v>
      </c>
      <c r="G37" s="57" t="e">
        <f t="shared" si="0"/>
        <v>#DIV/0!</v>
      </c>
      <c r="H37" s="137" t="s">
        <v>142</v>
      </c>
    </row>
    <row r="38" spans="1:8" ht="25.5" customHeight="1" hidden="1">
      <c r="A38" s="73"/>
      <c r="B38" s="73">
        <v>5181</v>
      </c>
      <c r="C38" s="4" t="s">
        <v>165</v>
      </c>
      <c r="D38" s="44">
        <v>0</v>
      </c>
      <c r="E38" s="148">
        <f>'posebni dio'!C113</f>
        <v>0</v>
      </c>
      <c r="F38" s="18">
        <v>0</v>
      </c>
      <c r="G38" s="22" t="e">
        <f t="shared" si="0"/>
        <v>#DIV/0!</v>
      </c>
      <c r="H38" s="137"/>
    </row>
    <row r="39" spans="1:8" ht="13.5" customHeight="1" hidden="1">
      <c r="A39" s="118">
        <v>53</v>
      </c>
      <c r="B39" s="73"/>
      <c r="C39" s="16" t="s">
        <v>129</v>
      </c>
      <c r="D39" s="17">
        <f aca="true" t="shared" si="1" ref="D39:F40">SUM(D40)</f>
        <v>0</v>
      </c>
      <c r="E39" s="17">
        <f t="shared" si="1"/>
        <v>0</v>
      </c>
      <c r="F39" s="65">
        <f t="shared" si="1"/>
        <v>0</v>
      </c>
      <c r="G39" s="57" t="e">
        <f t="shared" si="0"/>
        <v>#DIV/0!</v>
      </c>
      <c r="H39" s="137" t="s">
        <v>142</v>
      </c>
    </row>
    <row r="40" spans="1:8" s="48" customFormat="1" ht="13.5" customHeight="1" hidden="1">
      <c r="A40" s="118">
        <v>532</v>
      </c>
      <c r="B40" s="118"/>
      <c r="C40" s="16" t="s">
        <v>121</v>
      </c>
      <c r="D40" s="56">
        <f>SUM(D41)</f>
        <v>0</v>
      </c>
      <c r="E40" s="17">
        <v>0</v>
      </c>
      <c r="F40" s="65">
        <f t="shared" si="1"/>
        <v>0</v>
      </c>
      <c r="G40" s="57" t="e">
        <f t="shared" si="0"/>
        <v>#DIV/0!</v>
      </c>
      <c r="H40" s="137" t="s">
        <v>142</v>
      </c>
    </row>
    <row r="41" spans="1:8" ht="13.5" customHeight="1" hidden="1">
      <c r="A41" s="73"/>
      <c r="B41" s="73">
        <v>5321</v>
      </c>
      <c r="C41" s="7" t="s">
        <v>121</v>
      </c>
      <c r="D41" s="15">
        <v>0</v>
      </c>
      <c r="E41" s="15"/>
      <c r="F41" s="18">
        <f>SUM('posebni dio'!D121)</f>
        <v>0</v>
      </c>
      <c r="G41" s="22" t="e">
        <f t="shared" si="0"/>
        <v>#DIV/0!</v>
      </c>
      <c r="H41" s="137"/>
    </row>
    <row r="42" spans="1:8" ht="13.5" customHeight="1" hidden="1">
      <c r="A42" s="118">
        <v>54</v>
      </c>
      <c r="B42" s="73"/>
      <c r="C42" s="16" t="s">
        <v>83</v>
      </c>
      <c r="D42" s="56">
        <f>SUM(D47,D45,D43,D50)</f>
        <v>0</v>
      </c>
      <c r="E42" s="56">
        <f>SUM(E47,E45,E43,E50)</f>
        <v>0</v>
      </c>
      <c r="F42" s="57">
        <f>SUM(F47,F45,F43,F50)</f>
        <v>0</v>
      </c>
      <c r="G42" s="57" t="e">
        <f t="shared" si="0"/>
        <v>#DIV/0!</v>
      </c>
      <c r="H42" s="137" t="s">
        <v>142</v>
      </c>
    </row>
    <row r="43" spans="1:8" s="48" customFormat="1" ht="25.5" customHeight="1" hidden="1">
      <c r="A43" s="118">
        <v>542</v>
      </c>
      <c r="B43" s="118"/>
      <c r="C43" s="14" t="s">
        <v>145</v>
      </c>
      <c r="D43" s="56">
        <f>SUM(D44)</f>
        <v>0</v>
      </c>
      <c r="E43" s="45">
        <v>0</v>
      </c>
      <c r="F43" s="238">
        <f>SUM(F44)</f>
        <v>0</v>
      </c>
      <c r="G43" s="57" t="e">
        <f t="shared" si="0"/>
        <v>#DIV/0!</v>
      </c>
      <c r="H43" s="137" t="s">
        <v>142</v>
      </c>
    </row>
    <row r="44" spans="1:8" ht="24.75" customHeight="1" hidden="1">
      <c r="A44" s="73"/>
      <c r="B44" s="73">
        <v>5422</v>
      </c>
      <c r="C44" s="4" t="s">
        <v>123</v>
      </c>
      <c r="D44" s="44">
        <v>0</v>
      </c>
      <c r="E44" s="148">
        <v>1174044</v>
      </c>
      <c r="F44" s="18">
        <f>SUM('posebni dio'!D89)</f>
        <v>0</v>
      </c>
      <c r="G44" s="22" t="e">
        <f t="shared" si="0"/>
        <v>#DIV/0!</v>
      </c>
      <c r="H44" s="137"/>
    </row>
    <row r="45" spans="1:8" s="48" customFormat="1" ht="25.5" customHeight="1" hidden="1">
      <c r="A45" s="118">
        <v>543</v>
      </c>
      <c r="B45" s="118"/>
      <c r="C45" s="14" t="s">
        <v>160</v>
      </c>
      <c r="D45" s="56">
        <f>SUM(D46)</f>
        <v>0</v>
      </c>
      <c r="E45" s="45">
        <v>0</v>
      </c>
      <c r="F45" s="238">
        <f>SUM(F46)</f>
        <v>0</v>
      </c>
      <c r="G45" s="57" t="e">
        <f>F45/D45*100</f>
        <v>#DIV/0!</v>
      </c>
      <c r="H45" s="137" t="s">
        <v>142</v>
      </c>
    </row>
    <row r="46" spans="1:8" ht="24.75" customHeight="1" hidden="1">
      <c r="A46" s="73"/>
      <c r="B46" s="73">
        <v>5431</v>
      </c>
      <c r="C46" s="4" t="s">
        <v>160</v>
      </c>
      <c r="D46" s="44">
        <v>0</v>
      </c>
      <c r="E46" s="148">
        <v>1174044</v>
      </c>
      <c r="F46" s="18">
        <v>0</v>
      </c>
      <c r="G46" s="22" t="e">
        <f>F46/D46*100</f>
        <v>#DIV/0!</v>
      </c>
      <c r="H46" s="137"/>
    </row>
    <row r="47" spans="1:8" s="48" customFormat="1" ht="24.75" customHeight="1" hidden="1">
      <c r="A47" s="118">
        <v>544</v>
      </c>
      <c r="B47" s="118"/>
      <c r="C47" s="14" t="s">
        <v>84</v>
      </c>
      <c r="D47" s="56">
        <f>D48+D49</f>
        <v>0</v>
      </c>
      <c r="E47" s="56">
        <v>0</v>
      </c>
      <c r="F47" s="57">
        <f>F48+F49</f>
        <v>0</v>
      </c>
      <c r="G47" s="57" t="e">
        <f t="shared" si="0"/>
        <v>#DIV/0!</v>
      </c>
      <c r="H47" s="137" t="s">
        <v>142</v>
      </c>
    </row>
    <row r="48" spans="2:8" ht="24.75" customHeight="1" hidden="1">
      <c r="B48" s="73">
        <v>5443</v>
      </c>
      <c r="C48" s="4" t="s">
        <v>93</v>
      </c>
      <c r="D48" s="44">
        <v>0</v>
      </c>
      <c r="E48" s="15"/>
      <c r="F48" s="18">
        <v>0</v>
      </c>
      <c r="G48" s="22" t="e">
        <f t="shared" si="0"/>
        <v>#DIV/0!</v>
      </c>
      <c r="H48" s="137"/>
    </row>
    <row r="49" spans="2:8" ht="24.75" customHeight="1" hidden="1">
      <c r="B49" s="73">
        <v>5446</v>
      </c>
      <c r="C49" s="4" t="s">
        <v>94</v>
      </c>
      <c r="D49" s="44">
        <v>0</v>
      </c>
      <c r="E49" s="15"/>
      <c r="F49" s="18">
        <f>SUM('posebni dio'!D105)</f>
        <v>0</v>
      </c>
      <c r="G49" s="57" t="e">
        <f t="shared" si="0"/>
        <v>#DIV/0!</v>
      </c>
      <c r="H49" s="137"/>
    </row>
    <row r="50" spans="1:8" s="48" customFormat="1" ht="12.75" customHeight="1" hidden="1">
      <c r="A50" s="118">
        <v>547</v>
      </c>
      <c r="B50" s="118"/>
      <c r="C50" s="162" t="s">
        <v>162</v>
      </c>
      <c r="D50" s="56">
        <f>D51+D52</f>
        <v>0</v>
      </c>
      <c r="E50" s="56">
        <v>0</v>
      </c>
      <c r="F50" s="57">
        <f>F51+F52</f>
        <v>0</v>
      </c>
      <c r="G50" s="57" t="e">
        <f t="shared" si="0"/>
        <v>#DIV/0!</v>
      </c>
      <c r="H50" s="137" t="s">
        <v>142</v>
      </c>
    </row>
    <row r="51" spans="2:8" ht="12.75" customHeight="1" hidden="1">
      <c r="B51" s="73">
        <v>5471</v>
      </c>
      <c r="C51" s="119" t="s">
        <v>163</v>
      </c>
      <c r="D51" s="15">
        <v>0</v>
      </c>
      <c r="E51" s="15"/>
      <c r="F51" s="18">
        <v>0</v>
      </c>
      <c r="G51" s="22" t="e">
        <f t="shared" si="0"/>
        <v>#DIV/0!</v>
      </c>
      <c r="H51" s="137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4330708661417323" bottom="0.3937007874015748" header="0.5118110236220472" footer="0.31496062992125984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8.28125" style="92" customWidth="1"/>
    <col min="2" max="2" width="49.7109375" style="119" customWidth="1"/>
    <col min="3" max="3" width="13.421875" style="155" customWidth="1"/>
    <col min="4" max="4" width="13.7109375" style="155" customWidth="1"/>
    <col min="5" max="5" width="8.140625" style="153" customWidth="1"/>
    <col min="6" max="6" width="13.7109375" style="84" customWidth="1"/>
    <col min="7" max="7" width="14.00390625" style="84" customWidth="1"/>
    <col min="8" max="8" width="11.421875" style="84" customWidth="1"/>
    <col min="9" max="9" width="10.57421875" style="84" customWidth="1"/>
    <col min="10" max="16384" width="11.421875" style="84" customWidth="1"/>
  </cols>
  <sheetData>
    <row r="1" spans="1:5" ht="28.5" customHeight="1">
      <c r="A1" s="227" t="s">
        <v>67</v>
      </c>
      <c r="B1" s="227"/>
      <c r="C1" s="227"/>
      <c r="D1" s="227"/>
      <c r="E1" s="227"/>
    </row>
    <row r="2" spans="1:6" s="87" customFormat="1" ht="27.75" customHeight="1">
      <c r="A2" s="230" t="s">
        <v>136</v>
      </c>
      <c r="B2" s="231"/>
      <c r="C2" s="164" t="s">
        <v>189</v>
      </c>
      <c r="D2" s="232" t="s">
        <v>190</v>
      </c>
      <c r="E2" s="103" t="s">
        <v>137</v>
      </c>
      <c r="F2" s="198"/>
    </row>
    <row r="3" spans="1:5" s="87" customFormat="1" ht="12" customHeight="1">
      <c r="A3" s="228" t="s">
        <v>141</v>
      </c>
      <c r="B3" s="229"/>
      <c r="C3" s="104">
        <v>2</v>
      </c>
      <c r="D3" s="239">
        <v>3</v>
      </c>
      <c r="E3" s="105" t="s">
        <v>140</v>
      </c>
    </row>
    <row r="4" spans="1:13" ht="22.5" customHeight="1">
      <c r="A4" s="21">
        <v>5</v>
      </c>
      <c r="B4" s="162" t="s">
        <v>146</v>
      </c>
      <c r="C4" s="45">
        <f>C6+C77+C107</f>
        <v>78340000</v>
      </c>
      <c r="D4" s="238">
        <f>D6+D77+D95+D107+D117</f>
        <v>22304577.62</v>
      </c>
      <c r="E4" s="154">
        <f>D4/C4*100</f>
        <v>28.471505769721727</v>
      </c>
      <c r="F4" s="81"/>
      <c r="G4" s="81"/>
      <c r="H4" s="81"/>
      <c r="I4" s="82"/>
      <c r="J4" s="81"/>
      <c r="L4" s="83"/>
      <c r="M4" s="83"/>
    </row>
    <row r="5" spans="1:6" ht="12.75" customHeight="1">
      <c r="A5" s="91"/>
      <c r="B5" s="162"/>
      <c r="C5" s="45"/>
      <c r="D5" s="238"/>
      <c r="F5" s="81"/>
    </row>
    <row r="6" spans="1:6" ht="25.5" customHeight="1">
      <c r="A6" s="145">
        <v>5000</v>
      </c>
      <c r="B6" s="162" t="s">
        <v>106</v>
      </c>
      <c r="C6" s="45">
        <f>C8+C61</f>
        <v>78340000</v>
      </c>
      <c r="D6" s="238">
        <f>D8+D61</f>
        <v>22304577.62</v>
      </c>
      <c r="E6" s="154">
        <f>D6/C6*100</f>
        <v>28.471505769721727</v>
      </c>
      <c r="F6" s="81"/>
    </row>
    <row r="7" spans="3:6" ht="12.75" customHeight="1">
      <c r="C7" s="45"/>
      <c r="D7" s="238"/>
      <c r="F7" s="81"/>
    </row>
    <row r="8" spans="1:6" ht="12.75">
      <c r="A8" s="176" t="s">
        <v>184</v>
      </c>
      <c r="B8" s="162" t="s">
        <v>59</v>
      </c>
      <c r="C8" s="45">
        <f>SUM(C10+C20+C51+C57)</f>
        <v>75280000</v>
      </c>
      <c r="D8" s="238">
        <f>SUM(D10+D20+D51+D57)</f>
        <v>21397991.64</v>
      </c>
      <c r="E8" s="154">
        <f>D8/C8*100</f>
        <v>28.424537247608928</v>
      </c>
      <c r="F8" s="81"/>
    </row>
    <row r="9" spans="1:6" s="82" customFormat="1" ht="12.75" hidden="1">
      <c r="A9" s="176">
        <v>3</v>
      </c>
      <c r="B9" s="175" t="s">
        <v>34</v>
      </c>
      <c r="C9" s="45">
        <f>C10+C20+C51</f>
        <v>75260000</v>
      </c>
      <c r="D9" s="238">
        <f>D10+D20+D51</f>
        <v>21397991.64</v>
      </c>
      <c r="E9" s="154">
        <f>D9/C9*100</f>
        <v>28.432090938081316</v>
      </c>
      <c r="F9" s="81"/>
    </row>
    <row r="10" spans="1:6" s="82" customFormat="1" ht="12.75">
      <c r="A10" s="176">
        <v>31</v>
      </c>
      <c r="B10" s="176" t="s">
        <v>35</v>
      </c>
      <c r="C10" s="45">
        <f>C11+C15+C17</f>
        <v>18600000</v>
      </c>
      <c r="D10" s="238">
        <f>D11+D15+D17</f>
        <v>14844687.530000001</v>
      </c>
      <c r="E10" s="154">
        <f>D10/C10*100</f>
        <v>79.81014801075268</v>
      </c>
      <c r="F10" s="81"/>
    </row>
    <row r="11" spans="1:6" s="82" customFormat="1" ht="12.75">
      <c r="A11" s="176">
        <v>311</v>
      </c>
      <c r="B11" s="176" t="s">
        <v>80</v>
      </c>
      <c r="C11" s="45">
        <v>15100000</v>
      </c>
      <c r="D11" s="238">
        <f>D12+D13+D14</f>
        <v>12430916.49</v>
      </c>
      <c r="E11" s="154">
        <f>D11/C11*100</f>
        <v>82.32395026490066</v>
      </c>
      <c r="F11" s="81"/>
    </row>
    <row r="12" spans="1:6" ht="12.75" customHeight="1">
      <c r="A12" s="146">
        <v>3111</v>
      </c>
      <c r="B12" s="146" t="s">
        <v>36</v>
      </c>
      <c r="C12" s="44"/>
      <c r="D12" s="240">
        <v>12297796.43</v>
      </c>
      <c r="F12" s="81"/>
    </row>
    <row r="13" spans="1:6" ht="12.75" customHeight="1" hidden="1">
      <c r="A13" s="146">
        <v>3112</v>
      </c>
      <c r="B13" s="146" t="s">
        <v>110</v>
      </c>
      <c r="C13" s="44"/>
      <c r="D13" s="240">
        <v>0</v>
      </c>
      <c r="F13" s="81"/>
    </row>
    <row r="14" spans="1:7" ht="12.75" customHeight="1">
      <c r="A14" s="146">
        <v>3113</v>
      </c>
      <c r="B14" s="146" t="s">
        <v>97</v>
      </c>
      <c r="C14" s="44"/>
      <c r="D14" s="240">
        <v>133120.06</v>
      </c>
      <c r="F14" s="81"/>
      <c r="G14" s="205"/>
    </row>
    <row r="15" spans="1:7" s="82" customFormat="1" ht="12.75">
      <c r="A15" s="176">
        <v>312</v>
      </c>
      <c r="B15" s="176" t="s">
        <v>37</v>
      </c>
      <c r="C15" s="45">
        <v>1000000</v>
      </c>
      <c r="D15" s="238">
        <f>SUM(D16)</f>
        <v>419439.55</v>
      </c>
      <c r="E15" s="154">
        <f>D15/C15*100</f>
        <v>41.943955</v>
      </c>
      <c r="F15" s="81"/>
      <c r="G15" s="204"/>
    </row>
    <row r="16" spans="1:6" ht="13.5" customHeight="1">
      <c r="A16" s="146">
        <v>3121</v>
      </c>
      <c r="B16" s="146" t="s">
        <v>37</v>
      </c>
      <c r="C16" s="44"/>
      <c r="D16" s="240">
        <v>419439.55</v>
      </c>
      <c r="F16" s="81"/>
    </row>
    <row r="17" spans="1:6" s="82" customFormat="1" ht="13.5" customHeight="1">
      <c r="A17" s="176">
        <v>313</v>
      </c>
      <c r="B17" s="176" t="s">
        <v>38</v>
      </c>
      <c r="C17" s="45">
        <v>2500000</v>
      </c>
      <c r="D17" s="238">
        <f>D18+D19</f>
        <v>1994331.49</v>
      </c>
      <c r="E17" s="154">
        <f>D17/C17*100</f>
        <v>79.7732596</v>
      </c>
      <c r="F17" s="81"/>
    </row>
    <row r="18" spans="1:6" ht="13.5" customHeight="1">
      <c r="A18" s="146">
        <v>3132</v>
      </c>
      <c r="B18" s="146" t="s">
        <v>87</v>
      </c>
      <c r="C18" s="44"/>
      <c r="D18" s="240">
        <v>1994331.49</v>
      </c>
      <c r="F18" s="81"/>
    </row>
    <row r="19" spans="1:6" ht="13.5" customHeight="1" hidden="1">
      <c r="A19" s="146">
        <v>3133</v>
      </c>
      <c r="B19" s="146" t="s">
        <v>91</v>
      </c>
      <c r="C19" s="44"/>
      <c r="D19" s="240">
        <v>0</v>
      </c>
      <c r="F19" s="81"/>
    </row>
    <row r="20" spans="1:6" s="82" customFormat="1" ht="13.5" customHeight="1">
      <c r="A20" s="176">
        <v>32</v>
      </c>
      <c r="B20" s="176" t="s">
        <v>0</v>
      </c>
      <c r="C20" s="45">
        <f>C21+C26+C31+C41+C43</f>
        <v>24810000</v>
      </c>
      <c r="D20" s="238">
        <f>D21+D26+D31+D43+D41</f>
        <v>6322027.1899999995</v>
      </c>
      <c r="E20" s="154">
        <f>D20/C20*100</f>
        <v>25.481770213623538</v>
      </c>
      <c r="F20" s="81"/>
    </row>
    <row r="21" spans="1:6" s="82" customFormat="1" ht="13.5" customHeight="1">
      <c r="A21" s="176">
        <v>321</v>
      </c>
      <c r="B21" s="176" t="s">
        <v>4</v>
      </c>
      <c r="C21" s="45">
        <v>750000</v>
      </c>
      <c r="D21" s="238">
        <f>D22+D23+D24+D25</f>
        <v>555694.51</v>
      </c>
      <c r="E21" s="154">
        <f>D21/C21*100</f>
        <v>74.09260133333333</v>
      </c>
      <c r="F21" s="81"/>
    </row>
    <row r="22" spans="1:6" ht="13.5" customHeight="1">
      <c r="A22" s="146">
        <v>3211</v>
      </c>
      <c r="B22" s="146" t="s">
        <v>39</v>
      </c>
      <c r="C22" s="44"/>
      <c r="D22" s="240">
        <v>36190.06</v>
      </c>
      <c r="F22" s="81"/>
    </row>
    <row r="23" spans="1:6" ht="13.5" customHeight="1">
      <c r="A23" s="146">
        <v>3212</v>
      </c>
      <c r="B23" s="146" t="s">
        <v>40</v>
      </c>
      <c r="C23" s="44"/>
      <c r="D23" s="240">
        <v>414588</v>
      </c>
      <c r="F23" s="81"/>
    </row>
    <row r="24" spans="1:6" ht="13.5" customHeight="1">
      <c r="A24" s="177" t="s">
        <v>2</v>
      </c>
      <c r="B24" s="146" t="s">
        <v>3</v>
      </c>
      <c r="C24" s="44"/>
      <c r="D24" s="240">
        <v>85458.45</v>
      </c>
      <c r="F24" s="81"/>
    </row>
    <row r="25" spans="1:6" ht="13.5" customHeight="1">
      <c r="A25" s="177">
        <v>3214</v>
      </c>
      <c r="B25" s="146" t="s">
        <v>104</v>
      </c>
      <c r="C25" s="44"/>
      <c r="D25" s="240">
        <v>19458</v>
      </c>
      <c r="F25" s="81"/>
    </row>
    <row r="26" spans="1:6" s="82" customFormat="1" ht="13.5" customHeight="1">
      <c r="A26" s="175">
        <v>322</v>
      </c>
      <c r="B26" s="175" t="s">
        <v>41</v>
      </c>
      <c r="C26" s="45">
        <v>2600000</v>
      </c>
      <c r="D26" s="238">
        <f>SUM(D27:D30)</f>
        <v>1596258.8</v>
      </c>
      <c r="E26" s="154">
        <f>D26/C26*100</f>
        <v>61.394569230769235</v>
      </c>
      <c r="F26" s="81"/>
    </row>
    <row r="27" spans="1:6" ht="13.5" customHeight="1">
      <c r="A27" s="177">
        <v>3221</v>
      </c>
      <c r="B27" s="146" t="s">
        <v>42</v>
      </c>
      <c r="C27" s="44"/>
      <c r="D27" s="240">
        <v>291213.11</v>
      </c>
      <c r="F27" s="81"/>
    </row>
    <row r="28" spans="1:6" ht="13.5" customHeight="1">
      <c r="A28" s="177">
        <v>3223</v>
      </c>
      <c r="B28" s="146" t="s">
        <v>43</v>
      </c>
      <c r="C28" s="44"/>
      <c r="D28" s="240">
        <v>1247221.22</v>
      </c>
      <c r="F28" s="81"/>
    </row>
    <row r="29" spans="1:6" ht="13.5" customHeight="1">
      <c r="A29" s="177">
        <v>3224</v>
      </c>
      <c r="B29" s="146" t="s">
        <v>149</v>
      </c>
      <c r="C29" s="44"/>
      <c r="D29" s="240">
        <v>48982.07</v>
      </c>
      <c r="F29" s="81"/>
    </row>
    <row r="30" spans="1:6" ht="13.5" customHeight="1">
      <c r="A30" s="177" t="s">
        <v>5</v>
      </c>
      <c r="B30" s="177" t="s">
        <v>6</v>
      </c>
      <c r="C30" s="44"/>
      <c r="D30" s="240">
        <v>8842.4</v>
      </c>
      <c r="F30" s="81"/>
    </row>
    <row r="31" spans="1:6" s="82" customFormat="1" ht="13.5" customHeight="1">
      <c r="A31" s="175">
        <v>323</v>
      </c>
      <c r="B31" s="175" t="s">
        <v>7</v>
      </c>
      <c r="C31" s="45">
        <v>8250000</v>
      </c>
      <c r="D31" s="238">
        <f>SUM(D32:D40)</f>
        <v>3598250.3099999996</v>
      </c>
      <c r="E31" s="154">
        <f>D31/C31*100</f>
        <v>43.61515527272727</v>
      </c>
      <c r="F31" s="81"/>
    </row>
    <row r="32" spans="1:7" ht="13.5" customHeight="1">
      <c r="A32" s="146">
        <v>3231</v>
      </c>
      <c r="B32" s="146" t="s">
        <v>44</v>
      </c>
      <c r="C32" s="44"/>
      <c r="D32" s="240">
        <v>214048.91</v>
      </c>
      <c r="F32" s="81"/>
      <c r="G32" s="205"/>
    </row>
    <row r="33" spans="1:7" ht="13.5" customHeight="1">
      <c r="A33" s="146">
        <v>3232</v>
      </c>
      <c r="B33" s="177" t="s">
        <v>8</v>
      </c>
      <c r="C33" s="44"/>
      <c r="D33" s="240">
        <v>238143.68</v>
      </c>
      <c r="F33" s="81"/>
      <c r="G33" s="205"/>
    </row>
    <row r="34" spans="1:7" ht="13.5" customHeight="1">
      <c r="A34" s="146">
        <v>3233</v>
      </c>
      <c r="B34" s="146" t="s">
        <v>98</v>
      </c>
      <c r="C34" s="44"/>
      <c r="D34" s="240">
        <v>70308.71</v>
      </c>
      <c r="F34" s="81"/>
      <c r="G34" s="205"/>
    </row>
    <row r="35" spans="1:7" ht="13.5" customHeight="1">
      <c r="A35" s="146">
        <v>3234</v>
      </c>
      <c r="B35" s="146" t="s">
        <v>45</v>
      </c>
      <c r="C35" s="44"/>
      <c r="D35" s="240">
        <v>84672.52</v>
      </c>
      <c r="F35" s="81"/>
      <c r="G35" s="205"/>
    </row>
    <row r="36" spans="1:7" ht="13.5" customHeight="1">
      <c r="A36" s="146">
        <v>3235</v>
      </c>
      <c r="B36" s="146" t="s">
        <v>46</v>
      </c>
      <c r="C36" s="44"/>
      <c r="D36" s="240">
        <v>15530.06</v>
      </c>
      <c r="F36" s="81"/>
      <c r="G36" s="205"/>
    </row>
    <row r="37" spans="1:7" ht="13.5" customHeight="1">
      <c r="A37" s="146">
        <v>3236</v>
      </c>
      <c r="B37" s="146" t="s">
        <v>150</v>
      </c>
      <c r="C37" s="44"/>
      <c r="D37" s="240">
        <v>15460</v>
      </c>
      <c r="F37" s="81"/>
      <c r="G37" s="205"/>
    </row>
    <row r="38" spans="1:7" ht="13.5" customHeight="1">
      <c r="A38" s="146">
        <v>3237</v>
      </c>
      <c r="B38" s="177" t="s">
        <v>9</v>
      </c>
      <c r="C38" s="44"/>
      <c r="D38" s="240">
        <v>2159325.38</v>
      </c>
      <c r="F38" s="81"/>
      <c r="G38" s="206"/>
    </row>
    <row r="39" spans="1:7" ht="13.5" customHeight="1">
      <c r="A39" s="146">
        <v>3238</v>
      </c>
      <c r="B39" s="177" t="s">
        <v>10</v>
      </c>
      <c r="C39" s="44"/>
      <c r="D39" s="240">
        <v>107168</v>
      </c>
      <c r="F39" s="81"/>
      <c r="G39" s="205"/>
    </row>
    <row r="40" spans="1:7" ht="13.5" customHeight="1">
      <c r="A40" s="146">
        <v>3239</v>
      </c>
      <c r="B40" s="177" t="s">
        <v>47</v>
      </c>
      <c r="C40" s="44"/>
      <c r="D40" s="240">
        <v>693593.05</v>
      </c>
      <c r="F40" s="81"/>
      <c r="G40" s="205"/>
    </row>
    <row r="41" spans="1:7" ht="13.5" customHeight="1">
      <c r="A41" s="176">
        <v>324</v>
      </c>
      <c r="B41" s="176" t="s">
        <v>151</v>
      </c>
      <c r="C41" s="45">
        <v>30000</v>
      </c>
      <c r="D41" s="238">
        <f>D42</f>
        <v>0</v>
      </c>
      <c r="E41" s="154">
        <f>D41/C41*100</f>
        <v>0</v>
      </c>
      <c r="F41" s="81"/>
      <c r="G41" s="205"/>
    </row>
    <row r="42" spans="1:7" ht="13.5" customHeight="1">
      <c r="A42" s="207">
        <v>3241</v>
      </c>
      <c r="B42" s="146" t="s">
        <v>151</v>
      </c>
      <c r="C42" s="44"/>
      <c r="D42" s="240">
        <v>0</v>
      </c>
      <c r="E42" s="174"/>
      <c r="F42" s="81"/>
      <c r="G42" s="205"/>
    </row>
    <row r="43" spans="1:6" s="82" customFormat="1" ht="13.5" customHeight="1">
      <c r="A43" s="176">
        <v>329</v>
      </c>
      <c r="B43" s="176" t="s">
        <v>49</v>
      </c>
      <c r="C43" s="45">
        <v>13180000</v>
      </c>
      <c r="D43" s="238">
        <f>SUM(D44:D50)</f>
        <v>571823.57</v>
      </c>
      <c r="E43" s="154">
        <f>D43/C43*100</f>
        <v>4.33857033383915</v>
      </c>
      <c r="F43" s="81"/>
    </row>
    <row r="44" spans="1:7" ht="13.5" customHeight="1">
      <c r="A44" s="146">
        <v>3291</v>
      </c>
      <c r="B44" s="146" t="s">
        <v>112</v>
      </c>
      <c r="C44" s="44"/>
      <c r="D44" s="240">
        <v>18376.08</v>
      </c>
      <c r="F44" s="81"/>
      <c r="G44" s="205"/>
    </row>
    <row r="45" spans="1:7" ht="13.5" customHeight="1">
      <c r="A45" s="146">
        <v>3292</v>
      </c>
      <c r="B45" s="146" t="s">
        <v>50</v>
      </c>
      <c r="C45" s="44"/>
      <c r="D45" s="240">
        <v>35685.95</v>
      </c>
      <c r="F45" s="81"/>
      <c r="G45" s="205"/>
    </row>
    <row r="46" spans="1:7" ht="13.5" customHeight="1">
      <c r="A46" s="146">
        <v>3293</v>
      </c>
      <c r="B46" s="146" t="s">
        <v>51</v>
      </c>
      <c r="C46" s="44"/>
      <c r="D46" s="240">
        <v>24850.17</v>
      </c>
      <c r="F46" s="81"/>
      <c r="G46" s="205"/>
    </row>
    <row r="47" spans="1:6" ht="13.5" customHeight="1">
      <c r="A47" s="146">
        <v>3294</v>
      </c>
      <c r="B47" s="146" t="s">
        <v>52</v>
      </c>
      <c r="C47" s="44"/>
      <c r="D47" s="240">
        <v>2556.36</v>
      </c>
      <c r="F47" s="81"/>
    </row>
    <row r="48" spans="1:6" ht="13.5" customHeight="1">
      <c r="A48" s="146">
        <v>3295</v>
      </c>
      <c r="B48" s="146" t="s">
        <v>99</v>
      </c>
      <c r="C48" s="44"/>
      <c r="D48" s="240">
        <v>41327.53</v>
      </c>
      <c r="F48" s="81"/>
    </row>
    <row r="49" spans="1:6" ht="13.5" customHeight="1">
      <c r="A49" s="146">
        <v>3296</v>
      </c>
      <c r="B49" s="146" t="s">
        <v>152</v>
      </c>
      <c r="C49" s="44"/>
      <c r="D49" s="240">
        <v>414102.85</v>
      </c>
      <c r="F49" s="81"/>
    </row>
    <row r="50" spans="1:7" ht="13.5" customHeight="1">
      <c r="A50" s="146">
        <v>3299</v>
      </c>
      <c r="B50" s="146" t="s">
        <v>49</v>
      </c>
      <c r="C50" s="44"/>
      <c r="D50" s="240">
        <v>34924.63</v>
      </c>
      <c r="F50" s="81"/>
      <c r="G50" s="205"/>
    </row>
    <row r="51" spans="1:7" s="82" customFormat="1" ht="13.5" customHeight="1">
      <c r="A51" s="176">
        <v>34</v>
      </c>
      <c r="B51" s="176" t="s">
        <v>11</v>
      </c>
      <c r="C51" s="45">
        <f>C52</f>
        <v>31850000</v>
      </c>
      <c r="D51" s="238">
        <f>D52</f>
        <v>231276.92</v>
      </c>
      <c r="E51" s="154">
        <f>D51/C51*100</f>
        <v>0.7261441758241759</v>
      </c>
      <c r="F51" s="81"/>
      <c r="G51" s="204"/>
    </row>
    <row r="52" spans="1:6" s="82" customFormat="1" ht="13.5" customHeight="1">
      <c r="A52" s="176">
        <v>343</v>
      </c>
      <c r="B52" s="176" t="s">
        <v>55</v>
      </c>
      <c r="C52" s="45">
        <v>31850000</v>
      </c>
      <c r="D52" s="238">
        <f>SUM(D53:D56)</f>
        <v>231276.92</v>
      </c>
      <c r="E52" s="154">
        <f>D52/C52*100</f>
        <v>0.7261441758241759</v>
      </c>
      <c r="F52" s="81"/>
    </row>
    <row r="53" spans="1:6" ht="13.5" customHeight="1">
      <c r="A53" s="119">
        <v>3431</v>
      </c>
      <c r="B53" s="146" t="s">
        <v>56</v>
      </c>
      <c r="C53" s="44"/>
      <c r="D53" s="240">
        <v>54571.26</v>
      </c>
      <c r="F53" s="81"/>
    </row>
    <row r="54" spans="1:6" ht="13.5" customHeight="1" hidden="1">
      <c r="A54" s="119">
        <v>3432</v>
      </c>
      <c r="B54" s="146" t="s">
        <v>82</v>
      </c>
      <c r="C54" s="44"/>
      <c r="D54" s="240">
        <v>0</v>
      </c>
      <c r="F54" s="81"/>
    </row>
    <row r="55" spans="1:7" ht="13.5" customHeight="1">
      <c r="A55" s="119">
        <v>3433</v>
      </c>
      <c r="B55" s="146" t="s">
        <v>57</v>
      </c>
      <c r="C55" s="44"/>
      <c r="D55" s="240">
        <v>176705.66</v>
      </c>
      <c r="F55" s="81"/>
      <c r="G55" s="205"/>
    </row>
    <row r="56" spans="1:7" ht="13.5" customHeight="1" hidden="1">
      <c r="A56" s="119">
        <v>3434</v>
      </c>
      <c r="B56" s="146" t="s">
        <v>79</v>
      </c>
      <c r="C56" s="44"/>
      <c r="D56" s="240">
        <v>0</v>
      </c>
      <c r="F56" s="81"/>
      <c r="G56" s="205"/>
    </row>
    <row r="57" spans="1:7" s="82" customFormat="1" ht="13.5" customHeight="1">
      <c r="A57" s="162">
        <v>38</v>
      </c>
      <c r="B57" s="176" t="s">
        <v>100</v>
      </c>
      <c r="C57" s="45">
        <f>SUM(C58)</f>
        <v>20000</v>
      </c>
      <c r="D57" s="238">
        <f>SUM(D58)</f>
        <v>0</v>
      </c>
      <c r="E57" s="154">
        <f>D57/C57*100</f>
        <v>0</v>
      </c>
      <c r="F57" s="81"/>
      <c r="G57" s="204"/>
    </row>
    <row r="58" spans="1:6" s="82" customFormat="1" ht="13.5" customHeight="1">
      <c r="A58" s="162">
        <v>383</v>
      </c>
      <c r="B58" s="176" t="s">
        <v>101</v>
      </c>
      <c r="C58" s="45">
        <v>20000</v>
      </c>
      <c r="D58" s="238">
        <f>SUM(D59)</f>
        <v>0</v>
      </c>
      <c r="E58" s="154">
        <f>D58/C58*100</f>
        <v>0</v>
      </c>
      <c r="F58" s="81"/>
    </row>
    <row r="59" spans="1:6" ht="13.5" customHeight="1" hidden="1">
      <c r="A59" s="119">
        <v>3834</v>
      </c>
      <c r="B59" s="146" t="s">
        <v>128</v>
      </c>
      <c r="C59" s="159"/>
      <c r="D59" s="240">
        <v>0</v>
      </c>
      <c r="E59" s="160" t="e">
        <f>D59/C59*100</f>
        <v>#DIV/0!</v>
      </c>
      <c r="F59" s="81"/>
    </row>
    <row r="60" spans="1:6" ht="12.75" customHeight="1">
      <c r="A60" s="177"/>
      <c r="B60" s="177"/>
      <c r="C60" s="44"/>
      <c r="D60" s="240"/>
      <c r="F60" s="81"/>
    </row>
    <row r="61" spans="1:6" ht="13.5" customHeight="1">
      <c r="A61" s="176" t="s">
        <v>185</v>
      </c>
      <c r="B61" s="176" t="s">
        <v>60</v>
      </c>
      <c r="C61" s="45">
        <f>SUM(C63+C66)</f>
        <v>3060000</v>
      </c>
      <c r="D61" s="238">
        <f>SUM(D63+D66)</f>
        <v>906585.98</v>
      </c>
      <c r="E61" s="154">
        <f aca="true" t="shared" si="0" ref="E61:E67">D61/C61*100</f>
        <v>29.626992810457516</v>
      </c>
      <c r="F61" s="81"/>
    </row>
    <row r="62" spans="1:6" s="82" customFormat="1" ht="13.5" customHeight="1">
      <c r="A62" s="176">
        <v>4</v>
      </c>
      <c r="B62" s="175" t="s">
        <v>53</v>
      </c>
      <c r="C62" s="45">
        <f>C66+C63</f>
        <v>3060000</v>
      </c>
      <c r="D62" s="238">
        <f>D66+D63</f>
        <v>906585.98</v>
      </c>
      <c r="E62" s="154">
        <f t="shared" si="0"/>
        <v>29.626992810457516</v>
      </c>
      <c r="F62" s="81"/>
    </row>
    <row r="63" spans="1:6" s="82" customFormat="1" ht="13.5" customHeight="1">
      <c r="A63" s="176">
        <v>41</v>
      </c>
      <c r="B63" s="176" t="s">
        <v>125</v>
      </c>
      <c r="C63" s="45">
        <f>SUM(C64)</f>
        <v>50000</v>
      </c>
      <c r="D63" s="238">
        <f>SUM(D64)</f>
        <v>40448.28</v>
      </c>
      <c r="E63" s="154">
        <f t="shared" si="0"/>
        <v>80.89656</v>
      </c>
      <c r="F63" s="81"/>
    </row>
    <row r="64" spans="1:6" s="82" customFormat="1" ht="13.5" customHeight="1">
      <c r="A64" s="176">
        <v>412</v>
      </c>
      <c r="B64" s="176" t="s">
        <v>126</v>
      </c>
      <c r="C64" s="45">
        <v>50000</v>
      </c>
      <c r="D64" s="238">
        <f>SUM(D65)</f>
        <v>40448.28</v>
      </c>
      <c r="E64" s="154">
        <f t="shared" si="0"/>
        <v>80.89656</v>
      </c>
      <c r="F64" s="81"/>
    </row>
    <row r="65" spans="1:6" ht="13.5" customHeight="1">
      <c r="A65" s="146">
        <v>4123</v>
      </c>
      <c r="B65" s="146" t="s">
        <v>127</v>
      </c>
      <c r="C65" s="44"/>
      <c r="D65" s="240">
        <v>40448.28</v>
      </c>
      <c r="E65" s="187" t="e">
        <f t="shared" si="0"/>
        <v>#DIV/0!</v>
      </c>
      <c r="F65" s="83"/>
    </row>
    <row r="66" spans="1:6" s="82" customFormat="1" ht="13.5" customHeight="1">
      <c r="A66" s="21">
        <v>42</v>
      </c>
      <c r="B66" s="175" t="s">
        <v>12</v>
      </c>
      <c r="C66" s="45">
        <f>SUM(C74+C67+C72)</f>
        <v>3010000</v>
      </c>
      <c r="D66" s="238">
        <f>SUM(D74+D67+D72)</f>
        <v>866137.7</v>
      </c>
      <c r="E66" s="154">
        <f t="shared" si="0"/>
        <v>28.775338870431895</v>
      </c>
      <c r="F66" s="81"/>
    </row>
    <row r="67" spans="1:6" s="82" customFormat="1" ht="13.5" customHeight="1">
      <c r="A67" s="21">
        <v>422</v>
      </c>
      <c r="B67" s="176" t="s">
        <v>15</v>
      </c>
      <c r="C67" s="45">
        <v>2010000</v>
      </c>
      <c r="D67" s="238">
        <f>SUM(D68:D71)</f>
        <v>612637.7</v>
      </c>
      <c r="E67" s="154">
        <f t="shared" si="0"/>
        <v>30.47948756218905</v>
      </c>
      <c r="F67" s="81"/>
    </row>
    <row r="68" spans="1:6" ht="13.5" customHeight="1">
      <c r="A68" s="186" t="s">
        <v>13</v>
      </c>
      <c r="B68" s="19" t="s">
        <v>14</v>
      </c>
      <c r="C68" s="44"/>
      <c r="D68" s="240">
        <v>530072.27</v>
      </c>
      <c r="F68" s="81"/>
    </row>
    <row r="69" spans="1:6" ht="13.5" customHeight="1">
      <c r="A69" s="186">
        <v>4222</v>
      </c>
      <c r="B69" s="20" t="s">
        <v>153</v>
      </c>
      <c r="C69" s="44"/>
      <c r="D69" s="240">
        <v>17</v>
      </c>
      <c r="F69" s="81"/>
    </row>
    <row r="70" spans="1:6" ht="13.5" customHeight="1">
      <c r="A70" s="186">
        <v>4223</v>
      </c>
      <c r="B70" s="20" t="s">
        <v>102</v>
      </c>
      <c r="C70" s="44"/>
      <c r="D70" s="240">
        <v>73238.43</v>
      </c>
      <c r="F70" s="81"/>
    </row>
    <row r="71" spans="1:6" ht="13.5" customHeight="1">
      <c r="A71" s="186">
        <v>4227</v>
      </c>
      <c r="B71" s="20" t="s">
        <v>154</v>
      </c>
      <c r="C71" s="44"/>
      <c r="D71" s="240">
        <v>9310</v>
      </c>
      <c r="F71" s="81"/>
    </row>
    <row r="72" spans="1:6" ht="13.5" customHeight="1">
      <c r="A72" s="21">
        <v>423</v>
      </c>
      <c r="B72" s="178" t="s">
        <v>166</v>
      </c>
      <c r="C72" s="45">
        <v>0</v>
      </c>
      <c r="D72" s="238">
        <f>SUM(D73)</f>
        <v>0</v>
      </c>
      <c r="E72" s="165" t="s">
        <v>142</v>
      </c>
      <c r="F72" s="81"/>
    </row>
    <row r="73" spans="1:6" ht="13.5" customHeight="1" hidden="1">
      <c r="A73" s="186">
        <v>4231</v>
      </c>
      <c r="B73" s="20" t="s">
        <v>170</v>
      </c>
      <c r="C73" s="45"/>
      <c r="D73" s="240">
        <v>0</v>
      </c>
      <c r="E73" s="154"/>
      <c r="F73" s="81"/>
    </row>
    <row r="74" spans="1:6" s="82" customFormat="1" ht="13.5" customHeight="1">
      <c r="A74" s="21">
        <v>426</v>
      </c>
      <c r="B74" s="178" t="s">
        <v>155</v>
      </c>
      <c r="C74" s="45">
        <v>1000000</v>
      </c>
      <c r="D74" s="238">
        <f>SUM(D75)</f>
        <v>253500</v>
      </c>
      <c r="E74" s="154">
        <f>D74/C74*100</f>
        <v>25.35</v>
      </c>
      <c r="F74" s="81"/>
    </row>
    <row r="75" spans="1:6" ht="13.5" customHeight="1">
      <c r="A75" s="186">
        <v>4262</v>
      </c>
      <c r="B75" s="20" t="s">
        <v>103</v>
      </c>
      <c r="C75" s="44"/>
      <c r="D75" s="240">
        <v>253500</v>
      </c>
      <c r="F75" s="83"/>
    </row>
    <row r="76" spans="1:6" ht="12.75" customHeight="1">
      <c r="A76" s="177"/>
      <c r="B76" s="146"/>
      <c r="C76" s="44"/>
      <c r="D76" s="240"/>
      <c r="F76" s="81"/>
    </row>
    <row r="77" spans="1:6" ht="13.5" customHeight="1" hidden="1">
      <c r="A77" s="175">
        <v>101</v>
      </c>
      <c r="B77" s="176" t="s">
        <v>61</v>
      </c>
      <c r="C77" s="45">
        <f>C79</f>
        <v>0</v>
      </c>
      <c r="D77" s="238">
        <f>D79</f>
        <v>0</v>
      </c>
      <c r="E77" s="154" t="e">
        <f aca="true" t="shared" si="1" ref="E77:E105">D77/C77*100</f>
        <v>#DIV/0!</v>
      </c>
      <c r="F77" s="81"/>
    </row>
    <row r="78" spans="1:6" ht="12.75" customHeight="1" hidden="1">
      <c r="A78" s="33"/>
      <c r="B78" s="176"/>
      <c r="C78" s="44"/>
      <c r="D78" s="240"/>
      <c r="F78" s="81"/>
    </row>
    <row r="79" spans="1:6" ht="24" customHeight="1" hidden="1">
      <c r="A79" s="147" t="s">
        <v>73</v>
      </c>
      <c r="B79" s="162" t="s">
        <v>62</v>
      </c>
      <c r="C79" s="45">
        <f>C81+C87</f>
        <v>0</v>
      </c>
      <c r="D79" s="238">
        <f>D81+D87</f>
        <v>0</v>
      </c>
      <c r="E79" s="154" t="e">
        <f t="shared" si="1"/>
        <v>#DIV/0!</v>
      </c>
      <c r="F79" s="81"/>
    </row>
    <row r="80" spans="1:6" s="82" customFormat="1" ht="13.5" customHeight="1" hidden="1">
      <c r="A80" s="40">
        <v>3</v>
      </c>
      <c r="B80" s="175" t="s">
        <v>34</v>
      </c>
      <c r="C80" s="45">
        <f>C81</f>
        <v>0</v>
      </c>
      <c r="D80" s="238">
        <f>D81</f>
        <v>0</v>
      </c>
      <c r="E80" s="154" t="e">
        <f t="shared" si="1"/>
        <v>#DIV/0!</v>
      </c>
      <c r="F80" s="81"/>
    </row>
    <row r="81" spans="1:6" s="82" customFormat="1" ht="13.5" customHeight="1" hidden="1">
      <c r="A81" s="176">
        <v>34</v>
      </c>
      <c r="B81" s="176" t="s">
        <v>11</v>
      </c>
      <c r="C81" s="45">
        <f>C82</f>
        <v>0</v>
      </c>
      <c r="D81" s="238">
        <f>D82</f>
        <v>0</v>
      </c>
      <c r="E81" s="154" t="e">
        <f t="shared" si="1"/>
        <v>#DIV/0!</v>
      </c>
      <c r="F81" s="81"/>
    </row>
    <row r="82" spans="1:6" s="82" customFormat="1" ht="13.5" customHeight="1" hidden="1">
      <c r="A82" s="176">
        <v>342</v>
      </c>
      <c r="B82" s="175" t="s">
        <v>92</v>
      </c>
      <c r="C82" s="45">
        <v>0</v>
      </c>
      <c r="D82" s="238">
        <f>SUM(D83:D85)</f>
        <v>0</v>
      </c>
      <c r="E82" s="154" t="e">
        <f t="shared" si="1"/>
        <v>#DIV/0!</v>
      </c>
      <c r="F82" s="81"/>
    </row>
    <row r="83" spans="1:6" ht="24" customHeight="1" hidden="1">
      <c r="A83" s="152">
        <v>3422</v>
      </c>
      <c r="B83" s="146" t="s">
        <v>111</v>
      </c>
      <c r="C83" s="44"/>
      <c r="D83" s="240"/>
      <c r="F83" s="81"/>
    </row>
    <row r="84" spans="1:6" ht="27" customHeight="1" hidden="1">
      <c r="A84" s="156" t="s">
        <v>48</v>
      </c>
      <c r="B84" s="177" t="s">
        <v>81</v>
      </c>
      <c r="C84" s="44"/>
      <c r="D84" s="240">
        <v>0</v>
      </c>
      <c r="F84" s="81"/>
    </row>
    <row r="85" spans="1:6" ht="27" customHeight="1" hidden="1">
      <c r="A85" s="156">
        <v>3426</v>
      </c>
      <c r="B85" s="177" t="s">
        <v>144</v>
      </c>
      <c r="C85" s="44"/>
      <c r="D85" s="240">
        <v>0</v>
      </c>
      <c r="F85" s="81"/>
    </row>
    <row r="86" spans="1:6" s="82" customFormat="1" ht="13.5" customHeight="1" hidden="1">
      <c r="A86" s="33">
        <v>5</v>
      </c>
      <c r="B86" s="21" t="s">
        <v>18</v>
      </c>
      <c r="C86" s="45">
        <f>C87</f>
        <v>0</v>
      </c>
      <c r="D86" s="238">
        <f>D87</f>
        <v>0</v>
      </c>
      <c r="E86" s="154" t="e">
        <f t="shared" si="1"/>
        <v>#DIV/0!</v>
      </c>
      <c r="F86" s="81"/>
    </row>
    <row r="87" spans="1:6" s="82" customFormat="1" ht="13.5" customHeight="1" hidden="1">
      <c r="A87" s="175">
        <v>54</v>
      </c>
      <c r="B87" s="14" t="s">
        <v>83</v>
      </c>
      <c r="C87" s="45">
        <f>C88+C90</f>
        <v>0</v>
      </c>
      <c r="D87" s="238">
        <f>SUM(D92,D90,D88)</f>
        <v>0</v>
      </c>
      <c r="E87" s="154" t="e">
        <f t="shared" si="1"/>
        <v>#DIV/0!</v>
      </c>
      <c r="F87" s="81"/>
    </row>
    <row r="88" spans="1:6" s="82" customFormat="1" ht="26.25" customHeight="1" hidden="1">
      <c r="A88" s="157">
        <v>542</v>
      </c>
      <c r="B88" s="14" t="s">
        <v>145</v>
      </c>
      <c r="C88" s="45">
        <v>0</v>
      </c>
      <c r="D88" s="238">
        <f>SUM(D89)</f>
        <v>0</v>
      </c>
      <c r="E88" s="154" t="e">
        <f t="shared" si="1"/>
        <v>#DIV/0!</v>
      </c>
      <c r="F88" s="81"/>
    </row>
    <row r="89" spans="1:6" ht="24" customHeight="1" hidden="1">
      <c r="A89" s="156">
        <v>5422</v>
      </c>
      <c r="B89" s="4" t="s">
        <v>123</v>
      </c>
      <c r="C89" s="44"/>
      <c r="D89" s="240">
        <v>0</v>
      </c>
      <c r="F89" s="83"/>
    </row>
    <row r="90" spans="1:6" s="82" customFormat="1" ht="26.25" customHeight="1" hidden="1">
      <c r="A90" s="157">
        <v>544</v>
      </c>
      <c r="B90" s="162" t="s">
        <v>84</v>
      </c>
      <c r="C90" s="45">
        <v>0</v>
      </c>
      <c r="D90" s="238">
        <f>SUM(D91)</f>
        <v>0</v>
      </c>
      <c r="E90" s="154" t="e">
        <f>D90/C90*100</f>
        <v>#DIV/0!</v>
      </c>
      <c r="F90" s="81"/>
    </row>
    <row r="91" spans="1:6" ht="24" customHeight="1" hidden="1">
      <c r="A91" s="158">
        <v>5443</v>
      </c>
      <c r="B91" s="4" t="s">
        <v>93</v>
      </c>
      <c r="C91" s="44"/>
      <c r="D91" s="240">
        <v>0</v>
      </c>
      <c r="F91" s="83"/>
    </row>
    <row r="92" spans="1:6" s="82" customFormat="1" ht="12.75" customHeight="1" hidden="1">
      <c r="A92" s="157">
        <v>547</v>
      </c>
      <c r="B92" s="162" t="s">
        <v>162</v>
      </c>
      <c r="C92" s="45">
        <v>0</v>
      </c>
      <c r="D92" s="238">
        <f>SUM(D93:D93)</f>
        <v>0</v>
      </c>
      <c r="E92" s="154" t="e">
        <f t="shared" si="1"/>
        <v>#DIV/0!</v>
      </c>
      <c r="F92" s="81"/>
    </row>
    <row r="93" spans="1:6" ht="12.75" hidden="1">
      <c r="A93" s="158">
        <v>5471</v>
      </c>
      <c r="B93" s="119" t="s">
        <v>163</v>
      </c>
      <c r="C93" s="159"/>
      <c r="D93" s="240">
        <v>0</v>
      </c>
      <c r="E93" s="160" t="e">
        <f t="shared" si="1"/>
        <v>#DIV/0!</v>
      </c>
      <c r="F93" s="81"/>
    </row>
    <row r="94" spans="1:6" ht="12.75" customHeight="1" hidden="1">
      <c r="A94" s="34"/>
      <c r="B94" s="177"/>
      <c r="C94" s="44"/>
      <c r="D94" s="240"/>
      <c r="F94" s="81"/>
    </row>
    <row r="95" spans="1:6" ht="13.5" customHeight="1" hidden="1">
      <c r="A95" s="175">
        <v>102</v>
      </c>
      <c r="B95" s="176" t="s">
        <v>64</v>
      </c>
      <c r="C95" s="45">
        <f>C97</f>
        <v>0</v>
      </c>
      <c r="D95" s="238">
        <f>D97</f>
        <v>0</v>
      </c>
      <c r="E95" s="154" t="e">
        <f t="shared" si="1"/>
        <v>#DIV/0!</v>
      </c>
      <c r="F95" s="81"/>
    </row>
    <row r="96" spans="1:6" ht="9.75" customHeight="1" hidden="1">
      <c r="A96" s="34"/>
      <c r="B96" s="177"/>
      <c r="C96" s="44"/>
      <c r="D96" s="240"/>
      <c r="F96" s="81"/>
    </row>
    <row r="97" spans="1:6" ht="24" customHeight="1" hidden="1">
      <c r="A97" s="147" t="s">
        <v>63</v>
      </c>
      <c r="B97" s="162" t="s">
        <v>65</v>
      </c>
      <c r="C97" s="45">
        <f>C99+C103</f>
        <v>0</v>
      </c>
      <c r="D97" s="238">
        <f>D99+D103</f>
        <v>0</v>
      </c>
      <c r="E97" s="154" t="e">
        <f t="shared" si="1"/>
        <v>#DIV/0!</v>
      </c>
      <c r="F97" s="81"/>
    </row>
    <row r="98" spans="1:6" s="82" customFormat="1" ht="13.5" customHeight="1" hidden="1">
      <c r="A98" s="40">
        <v>3</v>
      </c>
      <c r="B98" s="175" t="s">
        <v>34</v>
      </c>
      <c r="C98" s="45">
        <f aca="true" t="shared" si="2" ref="C98:D100">C99</f>
        <v>0</v>
      </c>
      <c r="D98" s="238">
        <f t="shared" si="2"/>
        <v>0</v>
      </c>
      <c r="E98" s="154" t="e">
        <f t="shared" si="1"/>
        <v>#DIV/0!</v>
      </c>
      <c r="F98" s="81"/>
    </row>
    <row r="99" spans="1:6" s="82" customFormat="1" ht="13.5" customHeight="1" hidden="1">
      <c r="A99" s="176">
        <v>34</v>
      </c>
      <c r="B99" s="176" t="s">
        <v>11</v>
      </c>
      <c r="C99" s="45">
        <f t="shared" si="2"/>
        <v>0</v>
      </c>
      <c r="D99" s="238">
        <f t="shared" si="2"/>
        <v>0</v>
      </c>
      <c r="E99" s="154" t="e">
        <f t="shared" si="1"/>
        <v>#DIV/0!</v>
      </c>
      <c r="F99" s="81"/>
    </row>
    <row r="100" spans="1:6" s="82" customFormat="1" ht="13.5" customHeight="1" hidden="1">
      <c r="A100" s="176">
        <v>342</v>
      </c>
      <c r="B100" s="175" t="s">
        <v>92</v>
      </c>
      <c r="C100" s="45">
        <v>0</v>
      </c>
      <c r="D100" s="238">
        <f t="shared" si="2"/>
        <v>0</v>
      </c>
      <c r="E100" s="154" t="e">
        <f t="shared" si="1"/>
        <v>#DIV/0!</v>
      </c>
      <c r="F100" s="81"/>
    </row>
    <row r="101" spans="1:6" ht="25.5" hidden="1">
      <c r="A101" s="156" t="s">
        <v>48</v>
      </c>
      <c r="B101" s="177" t="s">
        <v>81</v>
      </c>
      <c r="C101" s="159"/>
      <c r="D101" s="240">
        <v>0</v>
      </c>
      <c r="E101" s="160" t="e">
        <f t="shared" si="1"/>
        <v>#DIV/0!</v>
      </c>
      <c r="F101" s="81"/>
    </row>
    <row r="102" spans="1:6" s="82" customFormat="1" ht="13.5" customHeight="1" hidden="1">
      <c r="A102" s="40">
        <v>5</v>
      </c>
      <c r="B102" s="21" t="s">
        <v>18</v>
      </c>
      <c r="C102" s="45">
        <f aca="true" t="shared" si="3" ref="C102:D104">C103</f>
        <v>0</v>
      </c>
      <c r="D102" s="238">
        <f t="shared" si="3"/>
        <v>0</v>
      </c>
      <c r="E102" s="153" t="e">
        <f t="shared" si="1"/>
        <v>#DIV/0!</v>
      </c>
      <c r="F102" s="81"/>
    </row>
    <row r="103" spans="1:6" s="82" customFormat="1" ht="13.5" customHeight="1" hidden="1">
      <c r="A103" s="175">
        <v>54</v>
      </c>
      <c r="B103" s="14" t="s">
        <v>83</v>
      </c>
      <c r="C103" s="45">
        <f t="shared" si="3"/>
        <v>0</v>
      </c>
      <c r="D103" s="238">
        <f t="shared" si="3"/>
        <v>0</v>
      </c>
      <c r="E103" s="154" t="e">
        <f t="shared" si="1"/>
        <v>#DIV/0!</v>
      </c>
      <c r="F103" s="81"/>
    </row>
    <row r="104" spans="1:6" s="82" customFormat="1" ht="24" customHeight="1" hidden="1">
      <c r="A104" s="157">
        <v>544</v>
      </c>
      <c r="B104" s="162" t="s">
        <v>84</v>
      </c>
      <c r="C104" s="45">
        <v>0</v>
      </c>
      <c r="D104" s="238">
        <f t="shared" si="3"/>
        <v>0</v>
      </c>
      <c r="E104" s="154" t="e">
        <f t="shared" si="1"/>
        <v>#DIV/0!</v>
      </c>
      <c r="F104" s="81"/>
    </row>
    <row r="105" spans="1:6" ht="25.5" hidden="1">
      <c r="A105" s="158">
        <v>5446</v>
      </c>
      <c r="B105" s="4" t="s">
        <v>94</v>
      </c>
      <c r="C105" s="159">
        <v>21427240</v>
      </c>
      <c r="D105" s="240">
        <v>0</v>
      </c>
      <c r="E105" s="160">
        <f t="shared" si="1"/>
        <v>0</v>
      </c>
      <c r="F105" s="81"/>
    </row>
    <row r="106" spans="1:6" ht="9.75" customHeight="1" hidden="1">
      <c r="A106" s="34"/>
      <c r="B106" s="177"/>
      <c r="C106" s="4"/>
      <c r="D106" s="240"/>
      <c r="F106" s="81"/>
    </row>
    <row r="107" spans="1:6" ht="13.5" customHeight="1" hidden="1">
      <c r="A107" s="175">
        <v>5003</v>
      </c>
      <c r="B107" s="162" t="s">
        <v>74</v>
      </c>
      <c r="C107" s="45">
        <f>C109</f>
        <v>0</v>
      </c>
      <c r="D107" s="238">
        <f>D109</f>
        <v>0</v>
      </c>
      <c r="E107" s="165" t="s">
        <v>142</v>
      </c>
      <c r="F107" s="81"/>
    </row>
    <row r="108" spans="1:6" ht="9.75" customHeight="1" hidden="1">
      <c r="A108" s="33"/>
      <c r="B108" s="162"/>
      <c r="C108" s="45"/>
      <c r="D108" s="238"/>
      <c r="E108" s="165"/>
      <c r="F108" s="81"/>
    </row>
    <row r="109" spans="1:6" ht="13.5" customHeight="1" hidden="1">
      <c r="A109" s="176" t="s">
        <v>186</v>
      </c>
      <c r="B109" s="162" t="s">
        <v>74</v>
      </c>
      <c r="C109" s="45">
        <f>C110</f>
        <v>0</v>
      </c>
      <c r="D109" s="238">
        <f>D110</f>
        <v>0</v>
      </c>
      <c r="E109" s="165" t="s">
        <v>142</v>
      </c>
      <c r="F109" s="81"/>
    </row>
    <row r="110" spans="1:6" s="82" customFormat="1" ht="13.5" customHeight="1" hidden="1">
      <c r="A110" s="176">
        <v>5</v>
      </c>
      <c r="B110" s="21" t="s">
        <v>18</v>
      </c>
      <c r="C110" s="45">
        <f>C111</f>
        <v>0</v>
      </c>
      <c r="D110" s="238">
        <f>D111</f>
        <v>0</v>
      </c>
      <c r="E110" s="165" t="s">
        <v>142</v>
      </c>
      <c r="F110" s="81"/>
    </row>
    <row r="111" spans="1:6" s="82" customFormat="1" ht="13.5" customHeight="1" hidden="1">
      <c r="A111" s="175">
        <v>51</v>
      </c>
      <c r="B111" s="162" t="s">
        <v>179</v>
      </c>
      <c r="C111" s="150">
        <f>SUM(C112)</f>
        <v>0</v>
      </c>
      <c r="D111" s="238">
        <f>SUM(D113)</f>
        <v>0</v>
      </c>
      <c r="E111" s="165" t="s">
        <v>142</v>
      </c>
      <c r="F111" s="81"/>
    </row>
    <row r="112" spans="1:6" s="82" customFormat="1" ht="13.5" customHeight="1" hidden="1">
      <c r="A112" s="175">
        <v>514</v>
      </c>
      <c r="B112" s="16" t="s">
        <v>118</v>
      </c>
      <c r="C112" s="45">
        <v>0</v>
      </c>
      <c r="D112" s="238">
        <f>SUM(D113)</f>
        <v>0</v>
      </c>
      <c r="E112" s="165" t="s">
        <v>142</v>
      </c>
      <c r="F112" s="81"/>
    </row>
    <row r="113" spans="1:6" ht="16.5" customHeight="1" hidden="1">
      <c r="A113" s="177">
        <v>5141</v>
      </c>
      <c r="B113" s="4" t="s">
        <v>119</v>
      </c>
      <c r="C113" s="159"/>
      <c r="D113" s="240">
        <v>0</v>
      </c>
      <c r="E113" s="166" t="e">
        <f>D113/C113*100</f>
        <v>#DIV/0!</v>
      </c>
      <c r="F113" s="83"/>
    </row>
    <row r="114" spans="1:5" ht="12.75" hidden="1">
      <c r="A114" s="40"/>
      <c r="B114" s="162"/>
      <c r="E114" s="165"/>
    </row>
    <row r="115" spans="1:5" ht="12.75" hidden="1">
      <c r="A115" s="40">
        <v>104</v>
      </c>
      <c r="B115" s="176" t="s">
        <v>130</v>
      </c>
      <c r="C115" s="150">
        <f>C117</f>
        <v>0</v>
      </c>
      <c r="D115" s="151">
        <f>D117</f>
        <v>0</v>
      </c>
      <c r="E115" s="154" t="e">
        <f aca="true" t="shared" si="4" ref="E115:E120">D115/C115*100</f>
        <v>#DIV/0!</v>
      </c>
    </row>
    <row r="116" spans="1:5" ht="12.75" hidden="1">
      <c r="A116" s="34"/>
      <c r="B116" s="177"/>
      <c r="C116" s="144"/>
      <c r="E116" s="154"/>
    </row>
    <row r="117" spans="1:5" ht="12.75" hidden="1">
      <c r="A117" s="176" t="s">
        <v>131</v>
      </c>
      <c r="B117" s="176" t="s">
        <v>130</v>
      </c>
      <c r="C117" s="150">
        <f aca="true" t="shared" si="5" ref="C117:D120">SUM(C118)</f>
        <v>0</v>
      </c>
      <c r="D117" s="151">
        <f t="shared" si="5"/>
        <v>0</v>
      </c>
      <c r="E117" s="154" t="e">
        <f t="shared" si="4"/>
        <v>#DIV/0!</v>
      </c>
    </row>
    <row r="118" spans="1:5" ht="25.5" hidden="1">
      <c r="A118" s="175">
        <v>5</v>
      </c>
      <c r="B118" s="176" t="s">
        <v>18</v>
      </c>
      <c r="C118" s="150">
        <f t="shared" si="5"/>
        <v>0</v>
      </c>
      <c r="D118" s="151">
        <f t="shared" si="5"/>
        <v>0</v>
      </c>
      <c r="E118" s="154" t="e">
        <f t="shared" si="4"/>
        <v>#DIV/0!</v>
      </c>
    </row>
    <row r="119" spans="1:5" ht="12.75" hidden="1">
      <c r="A119" s="162">
        <v>53</v>
      </c>
      <c r="B119" s="162" t="s">
        <v>129</v>
      </c>
      <c r="C119" s="150">
        <f t="shared" si="5"/>
        <v>0</v>
      </c>
      <c r="D119" s="151">
        <f t="shared" si="5"/>
        <v>0</v>
      </c>
      <c r="E119" s="154" t="e">
        <f t="shared" si="4"/>
        <v>#DIV/0!</v>
      </c>
    </row>
    <row r="120" spans="1:5" ht="25.5" hidden="1">
      <c r="A120" s="147">
        <v>532</v>
      </c>
      <c r="B120" s="162" t="s">
        <v>121</v>
      </c>
      <c r="C120" s="150">
        <v>0</v>
      </c>
      <c r="D120" s="151">
        <f t="shared" si="5"/>
        <v>0</v>
      </c>
      <c r="E120" s="154" t="e">
        <f t="shared" si="4"/>
        <v>#DIV/0!</v>
      </c>
    </row>
    <row r="121" spans="1:5" ht="12.75" customHeight="1" hidden="1">
      <c r="A121" s="177">
        <v>5321</v>
      </c>
      <c r="B121" s="146" t="s">
        <v>121</v>
      </c>
      <c r="C121" s="161">
        <v>42993002</v>
      </c>
      <c r="D121" s="155">
        <v>0</v>
      </c>
      <c r="E121" s="160">
        <f>D121/C121*100</f>
        <v>0</v>
      </c>
    </row>
    <row r="122" spans="1:2" ht="12.75" hidden="1">
      <c r="A122" s="34"/>
      <c r="B122" s="146"/>
    </row>
    <row r="123" spans="1:2" ht="12.75">
      <c r="A123" s="34"/>
      <c r="B123" s="177"/>
    </row>
    <row r="124" spans="1:2" ht="12.75">
      <c r="A124" s="34"/>
      <c r="B124" s="177"/>
    </row>
    <row r="126" spans="1:2" ht="12.75">
      <c r="A126" s="40"/>
      <c r="B126" s="162"/>
    </row>
    <row r="127" spans="1:2" ht="12.75">
      <c r="A127" s="34"/>
      <c r="B127" s="146"/>
    </row>
    <row r="128" spans="1:2" ht="12.75">
      <c r="A128" s="94"/>
      <c r="B128" s="179"/>
    </row>
    <row r="129" spans="1:2" ht="12.75">
      <c r="A129" s="40"/>
      <c r="B129" s="162"/>
    </row>
    <row r="130" spans="1:2" ht="12.75">
      <c r="A130" s="34"/>
      <c r="B130" s="146"/>
    </row>
    <row r="132" spans="1:2" ht="12.75">
      <c r="A132" s="33"/>
      <c r="B132" s="176"/>
    </row>
    <row r="133" spans="1:2" ht="12.75">
      <c r="A133" s="34"/>
      <c r="B133" s="177"/>
    </row>
    <row r="134" spans="1:2" ht="12.75">
      <c r="A134" s="74"/>
      <c r="B134" s="146"/>
    </row>
    <row r="136" spans="1:2" ht="12.75">
      <c r="A136" s="33"/>
      <c r="B136" s="179"/>
    </row>
    <row r="137" spans="1:2" ht="12.75">
      <c r="A137" s="74"/>
      <c r="B137" s="146"/>
    </row>
    <row r="138" spans="1:2" ht="12.75">
      <c r="A138" s="95"/>
      <c r="B138" s="180"/>
    </row>
    <row r="140" spans="1:2" ht="12.75">
      <c r="A140" s="96"/>
      <c r="B140" s="181"/>
    </row>
    <row r="142" spans="1:2" ht="12.75">
      <c r="A142" s="94"/>
      <c r="B142" s="179"/>
    </row>
    <row r="144" spans="1:2" ht="12.75">
      <c r="A144" s="94"/>
      <c r="B144" s="179"/>
    </row>
    <row r="146" spans="1:2" ht="12.75">
      <c r="A146" s="95"/>
      <c r="B146" s="180"/>
    </row>
    <row r="148" spans="1:2" ht="12.75">
      <c r="A148" s="96"/>
      <c r="B148" s="181"/>
    </row>
    <row r="150" spans="1:2" ht="12.75">
      <c r="A150" s="94"/>
      <c r="B150" s="179"/>
    </row>
    <row r="152" spans="1:2" ht="12.75">
      <c r="A152" s="94"/>
      <c r="B152" s="179"/>
    </row>
    <row r="154" spans="1:2" ht="12.75">
      <c r="A154" s="95"/>
      <c r="B154" s="180"/>
    </row>
    <row r="156" spans="1:2" ht="12.75">
      <c r="A156" s="96"/>
      <c r="B156" s="181"/>
    </row>
    <row r="157" spans="1:2" ht="12.75">
      <c r="A157" s="96"/>
      <c r="B157" s="181"/>
    </row>
    <row r="159" spans="1:2" ht="12.75">
      <c r="A159" s="94"/>
      <c r="B159" s="179"/>
    </row>
    <row r="161" spans="1:2" ht="12.75">
      <c r="A161" s="94"/>
      <c r="B161" s="179"/>
    </row>
    <row r="163" spans="1:2" ht="12.75">
      <c r="A163" s="94"/>
      <c r="B163" s="179"/>
    </row>
    <row r="165" spans="1:2" ht="12.75">
      <c r="A165" s="94"/>
      <c r="B165" s="179"/>
    </row>
    <row r="168" spans="1:2" ht="12.75">
      <c r="A168" s="97"/>
      <c r="B168" s="179"/>
    </row>
    <row r="170" spans="1:2" ht="12.75">
      <c r="A170" s="97"/>
      <c r="B170" s="179"/>
    </row>
    <row r="172" spans="1:2" ht="12.75">
      <c r="A172" s="97"/>
      <c r="B172" s="180"/>
    </row>
    <row r="173" spans="1:2" ht="12.75">
      <c r="A173" s="96"/>
      <c r="B173" s="181"/>
    </row>
    <row r="175" spans="1:2" ht="12.75">
      <c r="A175" s="94"/>
      <c r="B175" s="179"/>
    </row>
    <row r="177" spans="1:2" ht="12.75">
      <c r="A177" s="94"/>
      <c r="B177" s="179"/>
    </row>
    <row r="179" spans="1:2" ht="12.75">
      <c r="A179" s="94"/>
      <c r="B179" s="179"/>
    </row>
    <row r="182" spans="1:2" ht="12.75">
      <c r="A182" s="97"/>
      <c r="B182" s="179"/>
    </row>
    <row r="184" spans="1:2" ht="12.75">
      <c r="A184" s="97"/>
      <c r="B184" s="179"/>
    </row>
    <row r="186" spans="1:2" ht="12.75">
      <c r="A186" s="95"/>
      <c r="B186" s="180"/>
    </row>
    <row r="187" spans="1:2" ht="12.75">
      <c r="A187" s="96"/>
      <c r="B187" s="181"/>
    </row>
    <row r="189" spans="1:2" ht="12.75">
      <c r="A189" s="94"/>
      <c r="B189" s="179"/>
    </row>
    <row r="191" spans="1:2" ht="12.75">
      <c r="A191" s="94"/>
      <c r="B191" s="179"/>
    </row>
    <row r="193" spans="1:2" ht="12.75">
      <c r="A193" s="94"/>
      <c r="B193" s="179"/>
    </row>
    <row r="195" spans="1:2" ht="12.75">
      <c r="A195" s="97"/>
      <c r="B195" s="179"/>
    </row>
    <row r="197" spans="1:2" ht="12.75">
      <c r="A197" s="97"/>
      <c r="B197" s="180"/>
    </row>
    <row r="198" spans="1:2" ht="12.75">
      <c r="A198" s="96"/>
      <c r="B198" s="181"/>
    </row>
    <row r="200" spans="1:2" ht="12.75">
      <c r="A200" s="94"/>
      <c r="B200" s="179"/>
    </row>
    <row r="202" spans="1:2" ht="12.75">
      <c r="A202" s="94"/>
      <c r="B202" s="179"/>
    </row>
    <row r="204" spans="1:2" ht="12.75">
      <c r="A204" s="94"/>
      <c r="B204" s="179"/>
    </row>
    <row r="207" spans="1:2" ht="12.75">
      <c r="A207" s="97"/>
      <c r="B207" s="179"/>
    </row>
    <row r="209" spans="1:2" ht="12.75">
      <c r="A209" s="97"/>
      <c r="B209" s="179"/>
    </row>
    <row r="211" spans="1:2" ht="12.75">
      <c r="A211" s="97"/>
      <c r="B211" s="182"/>
    </row>
    <row r="212" spans="1:2" ht="12.75">
      <c r="A212" s="99"/>
      <c r="B212" s="181"/>
    </row>
    <row r="214" spans="1:2" ht="12.75">
      <c r="A214" s="94"/>
      <c r="B214" s="179"/>
    </row>
    <row r="216" spans="1:2" ht="12.75">
      <c r="A216" s="94"/>
      <c r="B216" s="179"/>
    </row>
    <row r="218" spans="1:2" ht="12.75">
      <c r="A218" s="94"/>
      <c r="B218" s="179"/>
    </row>
    <row r="221" spans="1:2" ht="12.75">
      <c r="A221" s="97"/>
      <c r="B221" s="179"/>
    </row>
    <row r="223" spans="1:2" ht="12.75">
      <c r="A223" s="97"/>
      <c r="B223" s="179"/>
    </row>
    <row r="225" spans="1:2" ht="12.75">
      <c r="A225" s="97"/>
      <c r="B225" s="180"/>
    </row>
    <row r="226" spans="1:2" ht="12.75">
      <c r="A226" s="96"/>
      <c r="B226" s="181"/>
    </row>
    <row r="228" spans="1:2" ht="12.75">
      <c r="A228" s="94"/>
      <c r="B228" s="179"/>
    </row>
    <row r="230" spans="1:2" ht="12.75">
      <c r="A230" s="97"/>
      <c r="B230" s="180"/>
    </row>
    <row r="231" spans="1:2" ht="12.75">
      <c r="A231" s="96"/>
      <c r="B231" s="181"/>
    </row>
    <row r="233" spans="1:2" ht="12.75">
      <c r="A233" s="94"/>
      <c r="B233" s="179"/>
    </row>
    <row r="235" spans="1:2" ht="12.75">
      <c r="A235" s="94"/>
      <c r="B235" s="179"/>
    </row>
    <row r="237" spans="1:2" ht="12.75">
      <c r="A237" s="94"/>
      <c r="B237" s="179"/>
    </row>
    <row r="240" spans="1:2" ht="12.75">
      <c r="A240" s="97"/>
      <c r="B240" s="179"/>
    </row>
    <row r="242" spans="1:2" ht="12.75">
      <c r="A242" s="97"/>
      <c r="B242" s="179"/>
    </row>
    <row r="244" spans="1:2" ht="12.75">
      <c r="A244" s="95"/>
      <c r="B244" s="180"/>
    </row>
    <row r="245" spans="1:2" ht="12.75">
      <c r="A245" s="96"/>
      <c r="B245" s="181"/>
    </row>
    <row r="247" spans="1:2" ht="12.75">
      <c r="A247" s="94"/>
      <c r="B247" s="179"/>
    </row>
    <row r="249" spans="1:2" ht="12.75">
      <c r="A249" s="94"/>
      <c r="B249" s="179"/>
    </row>
    <row r="251" spans="1:2" ht="12.75">
      <c r="A251" s="95"/>
      <c r="B251" s="180"/>
    </row>
    <row r="252" spans="1:2" ht="12.75">
      <c r="A252" s="96"/>
      <c r="B252" s="181"/>
    </row>
    <row r="254" spans="1:2" ht="12.75">
      <c r="A254" s="94"/>
      <c r="B254" s="179"/>
    </row>
    <row r="256" spans="1:2" ht="12.75">
      <c r="A256" s="94"/>
      <c r="B256" s="179"/>
    </row>
    <row r="258" spans="1:2" ht="12.75">
      <c r="A258" s="95"/>
      <c r="B258" s="180"/>
    </row>
    <row r="259" spans="1:2" ht="12.75">
      <c r="A259" s="96"/>
      <c r="B259" s="181"/>
    </row>
    <row r="260" spans="1:2" ht="12.75">
      <c r="A260" s="99"/>
      <c r="B260" s="181"/>
    </row>
    <row r="262" spans="1:2" ht="12.75">
      <c r="A262" s="94"/>
      <c r="B262" s="179"/>
    </row>
    <row r="264" spans="1:2" ht="12.75">
      <c r="A264" s="94"/>
      <c r="B264" s="179"/>
    </row>
    <row r="266" spans="1:2" ht="12.75">
      <c r="A266" s="95"/>
      <c r="B266" s="180"/>
    </row>
    <row r="267" spans="1:2" ht="12.75">
      <c r="A267" s="96"/>
      <c r="B267" s="181"/>
    </row>
    <row r="268" spans="1:2" ht="12.75">
      <c r="A268" s="96"/>
      <c r="B268" s="181"/>
    </row>
    <row r="269" spans="1:2" ht="12.75">
      <c r="A269" s="96"/>
      <c r="B269" s="181"/>
    </row>
    <row r="270" spans="1:2" ht="12.75">
      <c r="A270" s="96"/>
      <c r="B270" s="181"/>
    </row>
    <row r="271" spans="1:2" ht="12.75">
      <c r="A271" s="96"/>
      <c r="B271" s="181"/>
    </row>
    <row r="272" spans="1:2" ht="12.75">
      <c r="A272" s="96"/>
      <c r="B272" s="181"/>
    </row>
    <row r="273" spans="1:2" ht="12.75">
      <c r="A273" s="96"/>
      <c r="B273" s="181"/>
    </row>
    <row r="275" spans="1:2" ht="12.75">
      <c r="A275" s="94"/>
      <c r="B275" s="179"/>
    </row>
    <row r="277" spans="1:2" ht="12.75">
      <c r="A277" s="94"/>
      <c r="B277" s="179"/>
    </row>
    <row r="279" spans="1:2" ht="12.75">
      <c r="A279" s="95"/>
      <c r="B279" s="180"/>
    </row>
    <row r="280" spans="1:2" ht="12.75">
      <c r="A280" s="96"/>
      <c r="B280" s="181"/>
    </row>
    <row r="281" spans="1:2" ht="12.75">
      <c r="A281" s="96"/>
      <c r="B281" s="181"/>
    </row>
    <row r="283" spans="1:2" ht="12.75">
      <c r="A283" s="94"/>
      <c r="B283" s="179"/>
    </row>
    <row r="285" spans="1:2" ht="12.75">
      <c r="A285" s="94"/>
      <c r="B285" s="179"/>
    </row>
    <row r="287" spans="1:2" ht="12.75">
      <c r="A287" s="95"/>
      <c r="B287" s="180"/>
    </row>
    <row r="288" spans="1:2" ht="12.75">
      <c r="A288" s="96"/>
      <c r="B288" s="181"/>
    </row>
    <row r="289" spans="1:2" ht="12.75">
      <c r="A289" s="96"/>
      <c r="B289" s="181"/>
    </row>
    <row r="291" spans="1:2" ht="12.75">
      <c r="A291" s="94"/>
      <c r="B291" s="179"/>
    </row>
    <row r="293" spans="1:2" ht="12.75">
      <c r="A293" s="94"/>
      <c r="B293" s="179"/>
    </row>
    <row r="295" spans="1:2" ht="12.75">
      <c r="A295" s="95"/>
      <c r="B295" s="180"/>
    </row>
    <row r="296" spans="1:2" ht="12.75">
      <c r="A296" s="96"/>
      <c r="B296" s="181"/>
    </row>
    <row r="298" spans="1:2" ht="12.75">
      <c r="A298" s="94"/>
      <c r="B298" s="179"/>
    </row>
    <row r="300" spans="1:2" ht="12.75">
      <c r="A300" s="94"/>
      <c r="B300" s="179"/>
    </row>
    <row r="302" spans="1:2" ht="12.75">
      <c r="A302" s="95"/>
      <c r="B302" s="180"/>
    </row>
    <row r="303" spans="1:2" ht="12.75">
      <c r="A303" s="96"/>
      <c r="B303" s="181"/>
    </row>
    <row r="304" spans="1:2" ht="12.75">
      <c r="A304" s="96"/>
      <c r="B304" s="181"/>
    </row>
    <row r="306" spans="1:2" ht="12.75">
      <c r="A306" s="94"/>
      <c r="B306" s="179"/>
    </row>
    <row r="308" spans="1:2" ht="12.75">
      <c r="A308" s="94"/>
      <c r="B308" s="179"/>
    </row>
    <row r="310" spans="1:2" ht="12.75">
      <c r="A310" s="95"/>
      <c r="B310" s="180"/>
    </row>
    <row r="311" spans="1:2" ht="12.75">
      <c r="A311" s="96"/>
      <c r="B311" s="181"/>
    </row>
    <row r="313" spans="1:2" ht="12.75">
      <c r="A313" s="94"/>
      <c r="B313" s="179"/>
    </row>
    <row r="315" spans="1:2" ht="12.75">
      <c r="A315" s="94"/>
      <c r="B315" s="179"/>
    </row>
    <row r="317" spans="1:2" ht="12.75">
      <c r="A317" s="95"/>
      <c r="B317" s="180"/>
    </row>
    <row r="318" spans="1:2" ht="12.75">
      <c r="A318" s="96"/>
      <c r="B318" s="181"/>
    </row>
    <row r="319" spans="1:2" ht="12.75">
      <c r="A319" s="96"/>
      <c r="B319" s="181"/>
    </row>
    <row r="321" spans="1:2" ht="12.75">
      <c r="A321" s="94"/>
      <c r="B321" s="179"/>
    </row>
    <row r="323" spans="1:2" ht="12.75">
      <c r="A323" s="94"/>
      <c r="B323" s="179"/>
    </row>
    <row r="325" spans="1:2" ht="12.75">
      <c r="A325" s="95"/>
      <c r="B325" s="180"/>
    </row>
    <row r="326" spans="1:2" ht="12.75">
      <c r="A326" s="96"/>
      <c r="B326" s="181"/>
    </row>
    <row r="328" spans="1:2" ht="12.75">
      <c r="A328" s="94"/>
      <c r="B328" s="179"/>
    </row>
    <row r="330" spans="1:2" ht="12.75">
      <c r="A330" s="94"/>
      <c r="B330" s="179"/>
    </row>
    <row r="332" spans="1:2" ht="12.75">
      <c r="A332" s="95"/>
      <c r="B332" s="180"/>
    </row>
    <row r="333" spans="1:2" ht="12.75">
      <c r="A333" s="96"/>
      <c r="B333" s="181"/>
    </row>
    <row r="335" spans="1:2" ht="12.75">
      <c r="A335" s="94"/>
      <c r="B335" s="179"/>
    </row>
    <row r="337" spans="1:2" ht="12.75">
      <c r="A337" s="94"/>
      <c r="B337" s="179"/>
    </row>
    <row r="339" spans="1:2" ht="12.75">
      <c r="A339" s="95"/>
      <c r="B339" s="180"/>
    </row>
    <row r="340" spans="1:2" ht="12.75">
      <c r="A340" s="96"/>
      <c r="B340" s="181"/>
    </row>
    <row r="342" spans="1:2" ht="12.75">
      <c r="A342" s="94"/>
      <c r="B342" s="179"/>
    </row>
    <row r="344" spans="1:2" ht="12.75">
      <c r="A344" s="94"/>
      <c r="B344" s="179"/>
    </row>
    <row r="346" spans="1:2" ht="12.75">
      <c r="A346" s="95"/>
      <c r="B346" s="180"/>
    </row>
    <row r="347" spans="1:2" ht="12.75">
      <c r="A347" s="96"/>
      <c r="B347" s="181"/>
    </row>
    <row r="349" spans="1:2" ht="12.75">
      <c r="A349" s="94"/>
      <c r="B349" s="179"/>
    </row>
    <row r="351" spans="1:2" ht="12.75">
      <c r="A351" s="94"/>
      <c r="B351" s="179"/>
    </row>
    <row r="353" spans="1:2" ht="12.75">
      <c r="A353" s="95"/>
      <c r="B353" s="180"/>
    </row>
    <row r="354" spans="1:2" ht="12.75">
      <c r="A354" s="96"/>
      <c r="B354" s="181"/>
    </row>
    <row r="356" spans="1:2" ht="12.75">
      <c r="A356" s="94"/>
      <c r="B356" s="179"/>
    </row>
    <row r="358" spans="1:2" ht="12.75">
      <c r="A358" s="94"/>
      <c r="B358" s="179"/>
    </row>
    <row r="360" spans="1:2" ht="12.75">
      <c r="A360" s="95"/>
      <c r="B360" s="180"/>
    </row>
    <row r="361" spans="1:2" ht="12.75">
      <c r="A361" s="96"/>
      <c r="B361" s="181"/>
    </row>
    <row r="363" spans="1:2" ht="12.75">
      <c r="A363" s="94"/>
      <c r="B363" s="179"/>
    </row>
    <row r="365" spans="1:2" ht="12.75">
      <c r="A365" s="94"/>
      <c r="B365" s="179"/>
    </row>
    <row r="367" spans="1:2" ht="12.75">
      <c r="A367" s="95"/>
      <c r="B367" s="180"/>
    </row>
    <row r="368" spans="1:2" ht="12.75">
      <c r="A368" s="96"/>
      <c r="B368" s="181"/>
    </row>
    <row r="370" spans="1:2" ht="12.75">
      <c r="A370" s="94"/>
      <c r="B370" s="179"/>
    </row>
    <row r="372" spans="1:2" ht="12.75">
      <c r="A372" s="94"/>
      <c r="B372" s="179"/>
    </row>
    <row r="374" spans="1:2" ht="12.75">
      <c r="A374" s="95"/>
      <c r="B374" s="180"/>
    </row>
    <row r="375" spans="1:2" ht="12.75">
      <c r="A375" s="96"/>
      <c r="B375" s="181"/>
    </row>
    <row r="376" spans="1:2" ht="12.75">
      <c r="A376" s="96"/>
      <c r="B376" s="181"/>
    </row>
    <row r="377" spans="1:2" ht="12.75">
      <c r="A377" s="94"/>
      <c r="B377" s="179"/>
    </row>
    <row r="379" spans="1:2" ht="12.75">
      <c r="A379" s="94"/>
      <c r="B379" s="179"/>
    </row>
    <row r="381" spans="1:2" ht="12.75">
      <c r="A381" s="95"/>
      <c r="B381" s="180"/>
    </row>
    <row r="382" spans="1:2" ht="12.75">
      <c r="A382" s="96"/>
      <c r="B382" s="181"/>
    </row>
    <row r="383" spans="1:2" ht="12.75">
      <c r="A383" s="96"/>
      <c r="B383" s="181"/>
    </row>
    <row r="385" spans="1:2" ht="12.75">
      <c r="A385" s="94"/>
      <c r="B385" s="179"/>
    </row>
    <row r="387" spans="1:2" ht="12.75">
      <c r="A387" s="94"/>
      <c r="B387" s="179"/>
    </row>
    <row r="389" spans="1:2" ht="12.75">
      <c r="A389" s="95"/>
      <c r="B389" s="180"/>
    </row>
    <row r="390" spans="1:2" ht="12.75">
      <c r="A390" s="96"/>
      <c r="B390" s="181"/>
    </row>
    <row r="392" spans="1:2" ht="12.75">
      <c r="A392" s="94"/>
      <c r="B392" s="179"/>
    </row>
    <row r="394" spans="1:2" ht="12.75">
      <c r="A394" s="94"/>
      <c r="B394" s="179"/>
    </row>
    <row r="396" spans="1:2" ht="12.75">
      <c r="A396" s="95"/>
      <c r="B396" s="180"/>
    </row>
    <row r="397" spans="1:2" ht="12.75">
      <c r="A397" s="96"/>
      <c r="B397" s="181"/>
    </row>
    <row r="399" spans="1:2" ht="12.75">
      <c r="A399" s="94"/>
      <c r="B399" s="179"/>
    </row>
    <row r="401" spans="1:2" ht="12.75">
      <c r="A401" s="94"/>
      <c r="B401" s="179"/>
    </row>
    <row r="403" spans="1:2" ht="12.75">
      <c r="A403" s="95"/>
      <c r="B403" s="180"/>
    </row>
    <row r="404" spans="1:2" ht="12.75">
      <c r="A404" s="96"/>
      <c r="B404" s="181"/>
    </row>
    <row r="406" spans="1:2" ht="12.75">
      <c r="A406" s="94"/>
      <c r="B406" s="179"/>
    </row>
    <row r="408" spans="1:2" ht="12.75">
      <c r="A408" s="94"/>
      <c r="B408" s="179"/>
    </row>
    <row r="410" spans="1:2" ht="12.75">
      <c r="A410" s="95"/>
      <c r="B410" s="180"/>
    </row>
    <row r="411" spans="1:2" ht="12.75">
      <c r="A411" s="96"/>
      <c r="B411" s="181"/>
    </row>
    <row r="413" spans="1:2" ht="12.75">
      <c r="A413" s="94"/>
      <c r="B413" s="179"/>
    </row>
    <row r="415" spans="1:2" ht="12.75">
      <c r="A415" s="94"/>
      <c r="B415" s="179"/>
    </row>
    <row r="417" spans="1:2" ht="12.75">
      <c r="A417" s="95"/>
      <c r="B417" s="180"/>
    </row>
    <row r="418" spans="1:2" ht="12.75">
      <c r="A418" s="96"/>
      <c r="B418" s="181"/>
    </row>
    <row r="420" spans="1:2" ht="12.75">
      <c r="A420" s="94"/>
      <c r="B420" s="179"/>
    </row>
    <row r="422" spans="1:2" ht="12.75">
      <c r="A422" s="94"/>
      <c r="B422" s="179"/>
    </row>
    <row r="424" spans="1:2" ht="12.75">
      <c r="A424" s="95"/>
      <c r="B424" s="180"/>
    </row>
    <row r="425" spans="1:2" ht="12.75">
      <c r="A425" s="96"/>
      <c r="B425" s="181"/>
    </row>
    <row r="427" spans="1:2" ht="12.75">
      <c r="A427" s="94"/>
      <c r="B427" s="179"/>
    </row>
    <row r="429" spans="1:2" ht="12.75">
      <c r="A429" s="94"/>
      <c r="B429" s="179"/>
    </row>
    <row r="431" spans="1:2" ht="12.75">
      <c r="A431" s="95"/>
      <c r="B431" s="180"/>
    </row>
    <row r="432" spans="1:2" ht="12.75">
      <c r="A432" s="96"/>
      <c r="B432" s="181"/>
    </row>
    <row r="434" spans="1:2" ht="12.75">
      <c r="A434" s="94"/>
      <c r="B434" s="179"/>
    </row>
    <row r="436" spans="1:2" ht="12.75">
      <c r="A436" s="94"/>
      <c r="B436" s="179"/>
    </row>
    <row r="438" spans="1:2" ht="12.75">
      <c r="A438" s="95"/>
      <c r="B438" s="180"/>
    </row>
    <row r="439" spans="1:2" ht="12.75">
      <c r="A439" s="96"/>
      <c r="B439" s="181"/>
    </row>
    <row r="441" spans="1:2" ht="12.75">
      <c r="A441" s="94"/>
      <c r="B441" s="179"/>
    </row>
    <row r="443" spans="1:2" ht="12.75">
      <c r="A443" s="94"/>
      <c r="B443" s="179"/>
    </row>
    <row r="444" spans="1:2" ht="12.75">
      <c r="A444" s="94"/>
      <c r="B444" s="179"/>
    </row>
    <row r="445" spans="1:2" ht="12.75">
      <c r="A445" s="100"/>
      <c r="B445" s="182"/>
    </row>
    <row r="446" spans="1:2" ht="12.75">
      <c r="A446" s="96"/>
      <c r="B446" s="181"/>
    </row>
    <row r="448" spans="1:2" ht="12.75">
      <c r="A448" s="94"/>
      <c r="B448" s="183"/>
    </row>
    <row r="450" spans="1:2" ht="12.75">
      <c r="A450" s="94"/>
      <c r="B450" s="183"/>
    </row>
    <row r="452" spans="1:2" ht="12.75">
      <c r="A452" s="95"/>
      <c r="B452" s="180"/>
    </row>
    <row r="453" spans="1:2" ht="12.75">
      <c r="A453" s="96"/>
      <c r="B453" s="181"/>
    </row>
    <row r="455" spans="1:2" ht="12.75">
      <c r="A455" s="94"/>
      <c r="B455" s="179"/>
    </row>
    <row r="457" spans="1:2" ht="12.75">
      <c r="A457" s="94"/>
      <c r="B457" s="179"/>
    </row>
    <row r="459" spans="1:2" ht="12.75">
      <c r="A459" s="95"/>
      <c r="B459" s="180"/>
    </row>
    <row r="460" spans="1:2" ht="12.75">
      <c r="A460" s="96"/>
      <c r="B460" s="181"/>
    </row>
    <row r="462" spans="1:2" ht="12.75">
      <c r="A462" s="94"/>
      <c r="B462" s="179"/>
    </row>
    <row r="464" spans="1:2" ht="12.75">
      <c r="A464" s="94"/>
      <c r="B464" s="179"/>
    </row>
    <row r="466" spans="1:2" ht="12.75">
      <c r="A466" s="95"/>
      <c r="B466" s="180"/>
    </row>
    <row r="467" spans="1:2" ht="12.75">
      <c r="A467" s="96"/>
      <c r="B467" s="181"/>
    </row>
    <row r="469" spans="1:2" ht="12.75">
      <c r="A469" s="94"/>
      <c r="B469" s="179"/>
    </row>
    <row r="471" spans="1:2" ht="12.75">
      <c r="A471" s="94"/>
      <c r="B471" s="179"/>
    </row>
    <row r="473" spans="1:2" ht="12.75">
      <c r="A473" s="95"/>
      <c r="B473" s="180"/>
    </row>
    <row r="474" spans="1:2" ht="12.75">
      <c r="A474" s="96"/>
      <c r="B474" s="181"/>
    </row>
    <row r="476" spans="1:2" ht="12.75">
      <c r="A476" s="94"/>
      <c r="B476" s="179"/>
    </row>
    <row r="478" spans="1:2" ht="12.75">
      <c r="A478" s="94"/>
      <c r="B478" s="179"/>
    </row>
    <row r="480" spans="1:2" ht="12.75">
      <c r="A480" s="94"/>
      <c r="B480" s="179"/>
    </row>
    <row r="482" spans="1:2" ht="12.75">
      <c r="A482" s="94"/>
      <c r="B482" s="179"/>
    </row>
    <row r="485" spans="1:2" ht="12.75">
      <c r="A485" s="97"/>
      <c r="B485" s="179"/>
    </row>
    <row r="487" spans="1:2" ht="12.75">
      <c r="A487" s="97"/>
      <c r="B487" s="179"/>
    </row>
    <row r="489" spans="1:2" ht="12.75">
      <c r="A489" s="97"/>
      <c r="B489" s="180"/>
    </row>
    <row r="490" spans="1:2" ht="12.75">
      <c r="A490" s="96"/>
      <c r="B490" s="181"/>
    </row>
    <row r="492" spans="1:2" ht="12.75">
      <c r="A492" s="94"/>
      <c r="B492" s="179"/>
    </row>
    <row r="494" spans="1:2" ht="12.75">
      <c r="A494" s="97"/>
      <c r="B494" s="180"/>
    </row>
    <row r="495" spans="1:2" ht="12.75">
      <c r="A495" s="96"/>
      <c r="B495" s="181"/>
    </row>
    <row r="497" spans="1:2" ht="12.75">
      <c r="A497" s="94"/>
      <c r="B497" s="179"/>
    </row>
    <row r="499" spans="1:2" ht="12.75">
      <c r="A499" s="94"/>
      <c r="B499" s="179"/>
    </row>
    <row r="501" spans="1:2" ht="12.75">
      <c r="A501" s="94"/>
      <c r="B501" s="179"/>
    </row>
    <row r="504" spans="1:2" ht="12.75">
      <c r="A504" s="97"/>
      <c r="B504" s="179"/>
    </row>
    <row r="506" spans="1:2" ht="12.75">
      <c r="A506" s="101"/>
      <c r="B506" s="183"/>
    </row>
    <row r="508" spans="1:2" ht="12.75">
      <c r="A508" s="101"/>
      <c r="B508" s="182"/>
    </row>
    <row r="509" spans="1:2" ht="12.75">
      <c r="A509" s="99"/>
      <c r="B509" s="181"/>
    </row>
    <row r="510" spans="1:2" ht="12.75">
      <c r="A510" s="96"/>
      <c r="B510" s="181"/>
    </row>
    <row r="511" spans="1:2" ht="12.75">
      <c r="A511" s="94"/>
      <c r="B511" s="179"/>
    </row>
    <row r="512" spans="1:2" ht="12.75">
      <c r="A512" s="96"/>
      <c r="B512" s="181"/>
    </row>
    <row r="513" spans="1:2" ht="12.75">
      <c r="A513" s="101"/>
      <c r="B513" s="182"/>
    </row>
    <row r="514" spans="1:2" ht="12.75">
      <c r="A514" s="99"/>
      <c r="B514" s="184"/>
    </row>
    <row r="515" spans="1:2" ht="12.75">
      <c r="A515" s="99"/>
      <c r="B515" s="184"/>
    </row>
    <row r="516" spans="1:2" ht="12.75">
      <c r="A516" s="94"/>
      <c r="B516" s="179"/>
    </row>
    <row r="518" ht="12.75">
      <c r="A518" s="99"/>
    </row>
    <row r="519" ht="12.75">
      <c r="A519" s="100"/>
    </row>
    <row r="520" spans="1:2" ht="12.75">
      <c r="A520" s="102"/>
      <c r="B520" s="185"/>
    </row>
    <row r="521" ht="12.75">
      <c r="B521" s="20"/>
    </row>
    <row r="522" spans="1:2" ht="12.75">
      <c r="A522" s="94"/>
      <c r="B522" s="183"/>
    </row>
    <row r="523" ht="12.75">
      <c r="A523" s="99"/>
    </row>
    <row r="524" ht="12.75">
      <c r="A524" s="100"/>
    </row>
    <row r="525" spans="1:2" ht="12.75">
      <c r="A525" s="93"/>
      <c r="B525" s="20"/>
    </row>
    <row r="526" spans="1:2" ht="12.75">
      <c r="A526" s="93"/>
      <c r="B526" s="20"/>
    </row>
    <row r="527" spans="1:2" ht="12.75">
      <c r="A527" s="94"/>
      <c r="B527" s="183"/>
    </row>
    <row r="528" ht="12.75">
      <c r="A528" s="99"/>
    </row>
    <row r="529" ht="12.75">
      <c r="A529" s="100"/>
    </row>
    <row r="530" spans="1:2" ht="12.75">
      <c r="A530" s="93"/>
      <c r="B530" s="20"/>
    </row>
    <row r="531" spans="1:2" ht="12.75">
      <c r="A531" s="93"/>
      <c r="B531" s="20"/>
    </row>
    <row r="532" spans="1:2" ht="12.75">
      <c r="A532" s="94"/>
      <c r="B532" s="183"/>
    </row>
    <row r="533" ht="12.75">
      <c r="A533" s="99"/>
    </row>
    <row r="534" ht="12.75">
      <c r="A534" s="100"/>
    </row>
    <row r="535" spans="1:2" ht="12.75">
      <c r="A535" s="93"/>
      <c r="B535" s="20"/>
    </row>
    <row r="536" ht="12.75">
      <c r="A536" s="100"/>
    </row>
    <row r="537" spans="1:2" ht="12.75">
      <c r="A537" s="94"/>
      <c r="B537" s="183"/>
    </row>
    <row r="538" ht="12.75">
      <c r="A538" s="100"/>
    </row>
    <row r="539" ht="12.75">
      <c r="A539" s="100"/>
    </row>
    <row r="540" spans="1:2" ht="12.75">
      <c r="A540" s="93"/>
      <c r="B540" s="20"/>
    </row>
    <row r="541" ht="12.75">
      <c r="A541" s="100"/>
    </row>
    <row r="542" ht="12.75">
      <c r="A542" s="100"/>
    </row>
    <row r="543" spans="1:2" ht="12.75">
      <c r="A543" s="93"/>
      <c r="B543" s="20"/>
    </row>
    <row r="544" ht="12.75">
      <c r="A544" s="100"/>
    </row>
    <row r="545" ht="12.75">
      <c r="A545" s="100"/>
    </row>
    <row r="546" spans="1:2" ht="12.75">
      <c r="A546" s="93"/>
      <c r="B546" s="20"/>
    </row>
    <row r="547" spans="1:2" ht="12.75">
      <c r="A547" s="93"/>
      <c r="B547" s="20"/>
    </row>
    <row r="548" spans="1:2" ht="12.75">
      <c r="A548" s="93"/>
      <c r="B548" s="20"/>
    </row>
    <row r="549" ht="12.75">
      <c r="A549" s="100"/>
    </row>
    <row r="550" ht="12.75">
      <c r="A550" s="100"/>
    </row>
    <row r="551" spans="1:2" ht="12.75">
      <c r="A551" s="93"/>
      <c r="B551" s="19"/>
    </row>
    <row r="552" ht="12.75">
      <c r="A552" s="100"/>
    </row>
    <row r="553" ht="12.75">
      <c r="A553" s="100"/>
    </row>
    <row r="554" spans="1:2" ht="12.75">
      <c r="A554" s="93"/>
      <c r="B554" s="20"/>
    </row>
    <row r="555" ht="12.75">
      <c r="A555" s="100"/>
    </row>
    <row r="556" ht="12.75">
      <c r="A556" s="100"/>
    </row>
    <row r="557" spans="1:2" ht="12.75">
      <c r="A557" s="93"/>
      <c r="B557" s="20"/>
    </row>
    <row r="558" ht="12.75">
      <c r="A558" s="100"/>
    </row>
    <row r="559" ht="12.75">
      <c r="A559" s="100"/>
    </row>
    <row r="560" spans="1:2" ht="12.75">
      <c r="A560" s="93"/>
      <c r="B560" s="20"/>
    </row>
    <row r="561" ht="12.75">
      <c r="A561" s="100"/>
    </row>
    <row r="562" ht="12.75">
      <c r="A562" s="100"/>
    </row>
    <row r="563" spans="1:2" ht="12.75">
      <c r="A563" s="93"/>
      <c r="B563" s="20"/>
    </row>
    <row r="564" ht="12.75">
      <c r="A564" s="100"/>
    </row>
    <row r="565" ht="12.75">
      <c r="A565" s="100"/>
    </row>
    <row r="566" spans="1:2" ht="12.75">
      <c r="A566" s="93"/>
      <c r="B566" s="20"/>
    </row>
    <row r="567" ht="12.75">
      <c r="A567" s="100"/>
    </row>
    <row r="568" ht="12.75">
      <c r="A568" s="100"/>
    </row>
    <row r="569" spans="1:2" ht="12.75">
      <c r="A569" s="93"/>
      <c r="B569" s="20"/>
    </row>
    <row r="570" ht="12.75">
      <c r="A570" s="100"/>
    </row>
    <row r="571" ht="12.75">
      <c r="A571" s="100"/>
    </row>
    <row r="572" spans="1:2" ht="12.75">
      <c r="A572" s="93"/>
      <c r="B572" s="20"/>
    </row>
    <row r="573" ht="12.75">
      <c r="A573" s="100"/>
    </row>
    <row r="574" ht="12.75">
      <c r="A574" s="100"/>
    </row>
    <row r="575" spans="1:2" ht="12.75">
      <c r="A575" s="93"/>
      <c r="B575" s="20"/>
    </row>
    <row r="576" ht="12.75">
      <c r="A576" s="100"/>
    </row>
    <row r="577" ht="12.75">
      <c r="A577" s="100"/>
    </row>
    <row r="578" spans="1:2" ht="12.75">
      <c r="A578" s="93"/>
      <c r="B578" s="20"/>
    </row>
    <row r="579" ht="12.75">
      <c r="B579" s="20"/>
    </row>
    <row r="580" ht="12.75">
      <c r="A580" s="100"/>
    </row>
    <row r="581" spans="1:2" ht="12.75">
      <c r="A581" s="93"/>
      <c r="B581" s="20"/>
    </row>
    <row r="582" spans="1:2" ht="12.75">
      <c r="A582" s="93"/>
      <c r="B582" s="20"/>
    </row>
    <row r="583" ht="12.75">
      <c r="A583" s="100"/>
    </row>
    <row r="584" spans="1:2" ht="12.75">
      <c r="A584" s="93"/>
      <c r="B584" s="20"/>
    </row>
    <row r="585" spans="1:2" ht="12.75">
      <c r="A585" s="93"/>
      <c r="B585" s="20"/>
    </row>
    <row r="586" spans="1:2" ht="12.75">
      <c r="A586" s="94"/>
      <c r="B586" s="183"/>
    </row>
    <row r="587" spans="1:2" ht="12.75">
      <c r="A587" s="93"/>
      <c r="B587" s="20"/>
    </row>
    <row r="588" ht="12.75">
      <c r="A588" s="100"/>
    </row>
    <row r="589" spans="1:2" ht="12.75">
      <c r="A589" s="100"/>
      <c r="B589" s="183"/>
    </row>
    <row r="590" spans="1:2" ht="12.75">
      <c r="A590" s="100"/>
      <c r="B590" s="183"/>
    </row>
    <row r="591" ht="12.75">
      <c r="A591" s="100"/>
    </row>
    <row r="592" spans="1:2" ht="12.75">
      <c r="A592" s="93"/>
      <c r="B592" s="20"/>
    </row>
    <row r="593" spans="1:2" ht="12.75">
      <c r="A593" s="100"/>
      <c r="B593" s="183"/>
    </row>
    <row r="594" ht="12.75">
      <c r="A594" s="100"/>
    </row>
    <row r="595" spans="1:2" ht="12.75">
      <c r="A595" s="93"/>
      <c r="B595" s="20"/>
    </row>
    <row r="596" spans="1:2" ht="12.75">
      <c r="A596" s="100"/>
      <c r="B596" s="183"/>
    </row>
    <row r="597" ht="12.75">
      <c r="A597" s="100"/>
    </row>
    <row r="598" spans="1:2" ht="12.75">
      <c r="A598" s="93"/>
      <c r="B598" s="20"/>
    </row>
    <row r="599" spans="1:2" ht="12.75">
      <c r="A599" s="100"/>
      <c r="B599" s="183"/>
    </row>
    <row r="600" ht="12.75">
      <c r="A600" s="100"/>
    </row>
    <row r="601" spans="1:2" ht="12.75">
      <c r="A601" s="93"/>
      <c r="B601" s="20"/>
    </row>
    <row r="602" ht="12.75">
      <c r="A602" s="100"/>
    </row>
    <row r="603" ht="12.75">
      <c r="A603" s="100"/>
    </row>
    <row r="604" spans="1:2" ht="12.75">
      <c r="A604" s="93"/>
      <c r="B604" s="20"/>
    </row>
    <row r="605" ht="12.75">
      <c r="A605" s="100"/>
    </row>
    <row r="606" ht="12.75">
      <c r="A606" s="100"/>
    </row>
    <row r="607" spans="1:2" ht="12.75">
      <c r="A607" s="93"/>
      <c r="B607" s="20"/>
    </row>
    <row r="608" ht="12.75">
      <c r="A608" s="100"/>
    </row>
    <row r="609" spans="1:2" ht="12.75">
      <c r="A609" s="100"/>
      <c r="B609" s="186"/>
    </row>
    <row r="610" spans="1:2" ht="12.75">
      <c r="A610" s="93"/>
      <c r="B610" s="20"/>
    </row>
    <row r="611" spans="1:2" ht="12.75">
      <c r="A611" s="93"/>
      <c r="B611" s="20"/>
    </row>
    <row r="612" spans="1:2" ht="12.75">
      <c r="A612" s="93"/>
      <c r="B612" s="20"/>
    </row>
    <row r="613" ht="12.75">
      <c r="A613" s="100"/>
    </row>
    <row r="614" ht="12.75">
      <c r="A614" s="100"/>
    </row>
    <row r="615" spans="1:2" ht="12.75">
      <c r="A615" s="93"/>
      <c r="B615" s="20"/>
    </row>
    <row r="616" ht="12.75">
      <c r="A616" s="100"/>
    </row>
    <row r="617" ht="12.75">
      <c r="A617" s="100"/>
    </row>
    <row r="618" spans="1:2" ht="12.75">
      <c r="A618" s="93"/>
      <c r="B618" s="20"/>
    </row>
    <row r="619" spans="1:2" ht="12.75">
      <c r="A619" s="93"/>
      <c r="B619" s="20"/>
    </row>
    <row r="620" spans="1:2" ht="12.75">
      <c r="A620" s="93"/>
      <c r="B620" s="20"/>
    </row>
    <row r="621" spans="1:2" ht="12.75">
      <c r="A621" s="93"/>
      <c r="B621" s="20"/>
    </row>
    <row r="622" spans="1:2" ht="12.75">
      <c r="A622" s="93"/>
      <c r="B622" s="20"/>
    </row>
    <row r="623" spans="1:2" ht="12.75">
      <c r="A623" s="93"/>
      <c r="B623" s="20"/>
    </row>
    <row r="624" ht="12.75">
      <c r="A624" s="100"/>
    </row>
    <row r="625" spans="1:2" ht="12.75">
      <c r="A625" s="100"/>
      <c r="B625" s="20"/>
    </row>
    <row r="626" spans="1:2" ht="12.75">
      <c r="A626" s="98"/>
      <c r="B626" s="20"/>
    </row>
    <row r="627" spans="1:2" ht="12.75">
      <c r="A627" s="93"/>
      <c r="B627" s="20"/>
    </row>
    <row r="628" spans="1:2" ht="12.75">
      <c r="A628" s="93"/>
      <c r="B628" s="20"/>
    </row>
    <row r="629" spans="1:2" ht="12.75">
      <c r="A629" s="93"/>
      <c r="B629" s="20"/>
    </row>
    <row r="630" spans="1:2" ht="12.75">
      <c r="A630" s="93"/>
      <c r="B630" s="20"/>
    </row>
    <row r="631" spans="1:2" ht="12.75">
      <c r="A631" s="93"/>
      <c r="B631" s="20"/>
    </row>
    <row r="632" ht="12.75">
      <c r="A632" s="100"/>
    </row>
    <row r="633" ht="12.75">
      <c r="A633" s="100"/>
    </row>
    <row r="634" spans="1:2" ht="12.75">
      <c r="A634" s="93"/>
      <c r="B634" s="20"/>
    </row>
    <row r="635" ht="12.75">
      <c r="B635" s="20"/>
    </row>
    <row r="636" spans="1:2" ht="12.75">
      <c r="A636" s="100"/>
      <c r="B636" s="20"/>
    </row>
    <row r="637" spans="1:2" ht="12.75">
      <c r="A637" s="93"/>
      <c r="B637" s="20"/>
    </row>
    <row r="638" spans="1:2" ht="12.75">
      <c r="A638" s="93"/>
      <c r="B638" s="20"/>
    </row>
    <row r="639" spans="1:2" ht="12.75">
      <c r="A639" s="100"/>
      <c r="B639" s="20"/>
    </row>
    <row r="640" spans="1:2" ht="12.75">
      <c r="A640" s="93"/>
      <c r="B640" s="20"/>
    </row>
    <row r="641" ht="12.75">
      <c r="B641" s="20"/>
    </row>
    <row r="642" spans="1:2" ht="12.75">
      <c r="A642" s="95"/>
      <c r="B642" s="183"/>
    </row>
    <row r="643" ht="12.75">
      <c r="B643" s="20"/>
    </row>
    <row r="644" spans="1:2" ht="12.75">
      <c r="A644" s="100"/>
      <c r="B644" s="183"/>
    </row>
    <row r="645" ht="12.75">
      <c r="A645" s="100"/>
    </row>
    <row r="646" ht="12.75">
      <c r="A646" s="100"/>
    </row>
    <row r="647" spans="1:2" ht="12.75">
      <c r="A647" s="93"/>
      <c r="B647" s="20"/>
    </row>
    <row r="648" spans="1:2" ht="12.75">
      <c r="A648" s="93"/>
      <c r="B648" s="20"/>
    </row>
    <row r="649" ht="12.75">
      <c r="A649" s="100"/>
    </row>
    <row r="650" ht="12.75">
      <c r="A650" s="100"/>
    </row>
    <row r="651" spans="1:2" ht="12.75">
      <c r="A651" s="93"/>
      <c r="B651" s="20"/>
    </row>
    <row r="652" spans="1:2" ht="12.75">
      <c r="A652" s="93"/>
      <c r="B652" s="20"/>
    </row>
    <row r="653" spans="1:2" ht="12.75">
      <c r="A653" s="93"/>
      <c r="B653" s="20"/>
    </row>
    <row r="654" spans="1:2" ht="12.75">
      <c r="A654" s="93"/>
      <c r="B654" s="20"/>
    </row>
    <row r="655" spans="1:2" ht="12.75">
      <c r="A655" s="93"/>
      <c r="B655" s="20"/>
    </row>
    <row r="656" ht="12.75">
      <c r="A656" s="100"/>
    </row>
    <row r="657" ht="12.75">
      <c r="A657" s="100"/>
    </row>
    <row r="658" spans="1:2" ht="12.75">
      <c r="A658" s="93"/>
      <c r="B658" s="20"/>
    </row>
    <row r="659" spans="1:2" ht="12.75">
      <c r="A659" s="93"/>
      <c r="B659" s="20"/>
    </row>
    <row r="660" spans="1:2" ht="12.75">
      <c r="A660" s="93"/>
      <c r="B660" s="20"/>
    </row>
    <row r="661" spans="1:2" ht="12.75">
      <c r="A661" s="93"/>
      <c r="B661" s="20"/>
    </row>
    <row r="662" spans="1:2" ht="12.75">
      <c r="A662" s="93"/>
      <c r="B662" s="20"/>
    </row>
    <row r="663" spans="1:2" ht="12.75">
      <c r="A663" s="94"/>
      <c r="B663" s="183"/>
    </row>
    <row r="664" spans="1:2" ht="12.75">
      <c r="A664" s="93"/>
      <c r="B664" s="20"/>
    </row>
    <row r="665" spans="1:2" ht="12.75">
      <c r="A665" s="100"/>
      <c r="B665" s="183"/>
    </row>
    <row r="666" ht="12.75">
      <c r="A666" s="100"/>
    </row>
    <row r="667" ht="12.75">
      <c r="A667" s="100"/>
    </row>
    <row r="668" spans="1:2" ht="12.75">
      <c r="A668" s="93"/>
      <c r="B668" s="20"/>
    </row>
    <row r="669" spans="1:2" ht="12.75">
      <c r="A669" s="93"/>
      <c r="B669" s="20"/>
    </row>
    <row r="670" ht="12.75">
      <c r="A670" s="100"/>
    </row>
    <row r="671" spans="1:2" ht="12.75">
      <c r="A671" s="93"/>
      <c r="B671" s="20"/>
    </row>
    <row r="672" ht="12.75">
      <c r="A672" s="100"/>
    </row>
    <row r="673" ht="12.75">
      <c r="A673" s="100"/>
    </row>
    <row r="674" spans="1:2" ht="12.75">
      <c r="A674" s="93"/>
      <c r="B674" s="20"/>
    </row>
    <row r="675" spans="1:2" ht="12.75">
      <c r="A675" s="93"/>
      <c r="B675" s="20"/>
    </row>
    <row r="676" ht="12.75">
      <c r="A676" s="100"/>
    </row>
    <row r="677" ht="12.75">
      <c r="A677" s="100"/>
    </row>
    <row r="678" spans="1:2" ht="12.75">
      <c r="A678" s="93"/>
      <c r="B678" s="20"/>
    </row>
    <row r="679" ht="12.75">
      <c r="A679" s="99"/>
    </row>
    <row r="681" spans="1:2" ht="12.75">
      <c r="A681" s="94"/>
      <c r="B681" s="183"/>
    </row>
    <row r="683" spans="1:2" ht="12.75">
      <c r="A683" s="94"/>
      <c r="B683" s="179"/>
    </row>
    <row r="686" spans="1:2" ht="12.75">
      <c r="A686" s="97"/>
      <c r="B686" s="179"/>
    </row>
    <row r="688" spans="1:2" ht="12.75">
      <c r="A688" s="97"/>
      <c r="B688" s="179"/>
    </row>
    <row r="690" spans="1:2" ht="12.75">
      <c r="A690" s="95"/>
      <c r="B690" s="180"/>
    </row>
    <row r="691" spans="1:2" ht="12.75">
      <c r="A691" s="96"/>
      <c r="B691" s="181"/>
    </row>
    <row r="693" spans="1:2" ht="12.75">
      <c r="A693" s="94"/>
      <c r="B693" s="179"/>
    </row>
    <row r="695" spans="1:2" ht="12.75">
      <c r="A695" s="94"/>
      <c r="B695" s="179"/>
    </row>
    <row r="697" spans="1:2" ht="12.75">
      <c r="A697" s="95"/>
      <c r="B697" s="180"/>
    </row>
    <row r="698" spans="1:2" ht="12.75">
      <c r="A698" s="96"/>
      <c r="B698" s="181"/>
    </row>
    <row r="700" spans="1:2" ht="12.75">
      <c r="A700" s="94"/>
      <c r="B700" s="179"/>
    </row>
    <row r="702" spans="1:2" ht="12.75">
      <c r="A702" s="94"/>
      <c r="B702" s="179"/>
    </row>
    <row r="704" spans="1:2" ht="12.75">
      <c r="A704" s="95"/>
      <c r="B704" s="180"/>
    </row>
    <row r="705" spans="1:2" ht="12.75">
      <c r="A705" s="96"/>
      <c r="B705" s="181"/>
    </row>
    <row r="707" spans="1:2" ht="12.75">
      <c r="A707" s="94"/>
      <c r="B707" s="179"/>
    </row>
    <row r="709" spans="1:2" ht="12.75">
      <c r="A709" s="94"/>
      <c r="B709" s="179"/>
    </row>
    <row r="711" spans="1:2" ht="12.75">
      <c r="A711" s="95"/>
      <c r="B711" s="180"/>
    </row>
    <row r="712" spans="1:2" ht="12.75">
      <c r="A712" s="96"/>
      <c r="B712" s="181"/>
    </row>
    <row r="713" spans="1:2" ht="12.75">
      <c r="A713" s="96"/>
      <c r="B713" s="181"/>
    </row>
    <row r="714" spans="1:2" ht="12.75">
      <c r="A714" s="96"/>
      <c r="B714" s="181"/>
    </row>
    <row r="715" spans="1:2" ht="12.75">
      <c r="A715" s="96"/>
      <c r="B715" s="181"/>
    </row>
    <row r="716" spans="1:2" ht="12.75">
      <c r="A716" s="96"/>
      <c r="B716" s="181"/>
    </row>
    <row r="718" spans="1:2" ht="12.75">
      <c r="A718" s="94"/>
      <c r="B718" s="179"/>
    </row>
    <row r="720" spans="1:2" ht="12.75">
      <c r="A720" s="94"/>
      <c r="B720" s="179"/>
    </row>
    <row r="722" spans="1:2" ht="12.75">
      <c r="A722" s="95"/>
      <c r="B722" s="180"/>
    </row>
    <row r="723" spans="1:2" ht="12.75">
      <c r="A723" s="96"/>
      <c r="B723" s="181"/>
    </row>
    <row r="724" spans="1:2" ht="12.75">
      <c r="A724" s="96"/>
      <c r="B724" s="181"/>
    </row>
    <row r="726" spans="1:2" ht="12.75">
      <c r="A726" s="94"/>
      <c r="B726" s="179"/>
    </row>
    <row r="728" spans="1:2" ht="12.75">
      <c r="A728" s="94"/>
      <c r="B728" s="179"/>
    </row>
    <row r="730" spans="1:2" ht="12.75">
      <c r="A730" s="95"/>
      <c r="B730" s="180"/>
    </row>
    <row r="731" spans="1:2" ht="12.75">
      <c r="A731" s="96"/>
      <c r="B731" s="181"/>
    </row>
    <row r="732" spans="1:2" ht="12.75">
      <c r="A732" s="96"/>
      <c r="B732" s="181"/>
    </row>
    <row r="734" spans="1:2" ht="12.75">
      <c r="A734" s="94"/>
      <c r="B734" s="179"/>
    </row>
    <row r="736" spans="1:2" ht="12.75">
      <c r="A736" s="94"/>
      <c r="B736" s="179"/>
    </row>
    <row r="738" spans="1:2" ht="12.75">
      <c r="A738" s="95"/>
      <c r="B738" s="180"/>
    </row>
    <row r="739" spans="1:2" ht="12.75">
      <c r="A739" s="96"/>
      <c r="B739" s="181"/>
    </row>
    <row r="740" spans="1:2" ht="12.75">
      <c r="A740" s="96"/>
      <c r="B740" s="181"/>
    </row>
    <row r="741" spans="1:2" ht="12.75">
      <c r="A741" s="96"/>
      <c r="B741" s="181"/>
    </row>
    <row r="742" spans="1:2" ht="12.75">
      <c r="A742" s="96"/>
      <c r="B742" s="181"/>
    </row>
    <row r="743" spans="1:2" ht="12.75">
      <c r="A743" s="96"/>
      <c r="B743" s="181"/>
    </row>
    <row r="744" spans="1:2" ht="12.75">
      <c r="A744" s="96"/>
      <c r="B744" s="181"/>
    </row>
    <row r="745" spans="1:2" ht="12.75">
      <c r="A745" s="96"/>
      <c r="B745" s="181"/>
    </row>
    <row r="746" spans="1:2" ht="12.75">
      <c r="A746" s="96"/>
      <c r="B746" s="181"/>
    </row>
    <row r="747" spans="1:2" ht="12.75">
      <c r="A747" s="96"/>
      <c r="B747" s="181"/>
    </row>
    <row r="748" spans="1:2" ht="12.75">
      <c r="A748" s="96"/>
      <c r="B748" s="181"/>
    </row>
    <row r="750" spans="1:2" ht="12.75">
      <c r="A750" s="94"/>
      <c r="B750" s="179"/>
    </row>
    <row r="752" spans="1:2" ht="12.75">
      <c r="A752" s="94"/>
      <c r="B752" s="179"/>
    </row>
    <row r="754" spans="1:2" ht="12.75">
      <c r="A754" s="95"/>
      <c r="B754" s="180"/>
    </row>
    <row r="755" spans="1:2" ht="12.75">
      <c r="A755" s="96"/>
      <c r="B755" s="181"/>
    </row>
    <row r="756" spans="1:2" ht="12.75">
      <c r="A756" s="96"/>
      <c r="B756" s="181"/>
    </row>
    <row r="757" spans="1:2" ht="12.75">
      <c r="A757" s="96"/>
      <c r="B757" s="181"/>
    </row>
    <row r="758" spans="1:2" ht="12.75">
      <c r="A758" s="96"/>
      <c r="B758" s="181"/>
    </row>
    <row r="759" spans="1:2" ht="12.75">
      <c r="A759" s="96"/>
      <c r="B759" s="181"/>
    </row>
    <row r="760" spans="1:2" ht="12.75">
      <c r="A760" s="96"/>
      <c r="B760" s="181"/>
    </row>
    <row r="762" spans="1:2" ht="12.75">
      <c r="A762" s="94"/>
      <c r="B762" s="179"/>
    </row>
    <row r="764" spans="1:2" ht="12.75">
      <c r="A764" s="94"/>
      <c r="B764" s="179"/>
    </row>
    <row r="766" spans="1:2" ht="12.75">
      <c r="A766" s="95"/>
      <c r="B766" s="180"/>
    </row>
    <row r="767" spans="1:2" ht="12.75">
      <c r="A767" s="96"/>
      <c r="B767" s="181"/>
    </row>
    <row r="768" spans="1:2" ht="12.75">
      <c r="A768" s="96"/>
      <c r="B768" s="181"/>
    </row>
    <row r="769" spans="1:2" ht="12.75">
      <c r="A769" s="96"/>
      <c r="B769" s="181"/>
    </row>
    <row r="772" spans="1:2" ht="12.75">
      <c r="A772" s="94"/>
      <c r="B772" s="179"/>
    </row>
    <row r="774" spans="1:2" ht="12.75">
      <c r="A774" s="94"/>
      <c r="B774" s="179"/>
    </row>
    <row r="776" spans="1:2" ht="12.75">
      <c r="A776" s="95"/>
      <c r="B776" s="180"/>
    </row>
    <row r="777" spans="1:2" ht="12.75">
      <c r="A777" s="96"/>
      <c r="B777" s="181"/>
    </row>
    <row r="779" spans="1:2" ht="12.75">
      <c r="A779" s="94"/>
      <c r="B779" s="179"/>
    </row>
    <row r="781" spans="1:2" ht="12.75">
      <c r="A781" s="94"/>
      <c r="B781" s="179"/>
    </row>
    <row r="783" spans="1:2" ht="12.75">
      <c r="A783" s="95"/>
      <c r="B783" s="180"/>
    </row>
    <row r="784" spans="1:2" ht="12.75">
      <c r="A784" s="96"/>
      <c r="B784" s="181"/>
    </row>
    <row r="785" spans="1:2" ht="12.75">
      <c r="A785" s="96"/>
      <c r="B785" s="181"/>
    </row>
    <row r="787" spans="1:2" ht="12.75">
      <c r="A787" s="94"/>
      <c r="B787" s="179"/>
    </row>
    <row r="789" spans="1:2" ht="12.75">
      <c r="A789" s="94"/>
      <c r="B789" s="179"/>
    </row>
    <row r="791" spans="1:2" ht="12.75">
      <c r="A791" s="95"/>
      <c r="B791" s="180"/>
    </row>
    <row r="792" spans="1:2" ht="12.75">
      <c r="A792" s="96"/>
      <c r="B792" s="181"/>
    </row>
    <row r="793" spans="1:2" ht="12.75">
      <c r="A793" s="96"/>
      <c r="B793" s="181"/>
    </row>
    <row r="794" spans="1:2" ht="12.75">
      <c r="A794" s="96"/>
      <c r="B794" s="181"/>
    </row>
    <row r="795" spans="1:2" ht="12.75">
      <c r="A795" s="96"/>
      <c r="B795" s="181"/>
    </row>
    <row r="796" spans="1:2" ht="12.75">
      <c r="A796" s="96"/>
      <c r="B796" s="181"/>
    </row>
    <row r="797" spans="1:2" ht="12.75">
      <c r="A797" s="96"/>
      <c r="B797" s="181"/>
    </row>
    <row r="798" spans="1:2" ht="12.75">
      <c r="A798" s="96"/>
      <c r="B798" s="181"/>
    </row>
    <row r="799" spans="1:2" ht="12.75">
      <c r="A799" s="96"/>
      <c r="B799" s="181"/>
    </row>
    <row r="800" spans="1:2" ht="12.75">
      <c r="A800" s="96"/>
      <c r="B800" s="181"/>
    </row>
    <row r="801" spans="1:2" ht="12.75">
      <c r="A801" s="96"/>
      <c r="B801" s="181"/>
    </row>
    <row r="802" spans="1:2" ht="12.75">
      <c r="A802" s="96"/>
      <c r="B802" s="181"/>
    </row>
    <row r="805" spans="1:2" ht="12.75">
      <c r="A805" s="94"/>
      <c r="B805" s="179"/>
    </row>
    <row r="807" spans="1:2" ht="12.75">
      <c r="A807" s="94"/>
      <c r="B807" s="179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4330708661417323" bottom="0.4330708661417323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Krajinović</dc:creator>
  <cp:keywords/>
  <dc:description/>
  <cp:lastModifiedBy>Tomislav Krajinović</cp:lastModifiedBy>
  <cp:lastPrinted>2023-08-29T12:27:41Z</cp:lastPrinted>
  <dcterms:created xsi:type="dcterms:W3CDTF">2001-11-29T15:00:47Z</dcterms:created>
  <dcterms:modified xsi:type="dcterms:W3CDTF">2023-08-29T12:28:18Z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0x010100D9228E9F78BDA947A3EE44CF52EA8141</vt:lpwstr>
  </property>
</Properties>
</file>